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D\Documents\ГИА\ГИА,2019-2020\"/>
    </mc:Choice>
  </mc:AlternateContent>
  <bookViews>
    <workbookView xWindow="0" yWindow="0" windowWidth="28800" windowHeight="12330"/>
  </bookViews>
  <sheets>
    <sheet name="2019" sheetId="2" r:id="rId1"/>
  </sheets>
  <calcPr calcId="162913"/>
</workbook>
</file>

<file path=xl/calcChain.xml><?xml version="1.0" encoding="utf-8"?>
<calcChain xmlns="http://schemas.openxmlformats.org/spreadsheetml/2006/main">
  <c r="M68" i="2" l="1"/>
  <c r="K68" i="2"/>
  <c r="M35" i="2" l="1"/>
  <c r="I45" i="2"/>
  <c r="M45" i="2"/>
  <c r="K45" i="2"/>
  <c r="L45" i="2"/>
  <c r="J45" i="2"/>
  <c r="M27" i="2"/>
  <c r="I27" i="2"/>
  <c r="R45" i="2" l="1"/>
  <c r="Q45" i="2"/>
  <c r="M64" i="2"/>
  <c r="K64" i="2"/>
  <c r="I64" i="2"/>
  <c r="M34" i="2"/>
  <c r="L34" i="2"/>
  <c r="K34" i="2"/>
  <c r="J34" i="2"/>
  <c r="I34" i="2"/>
  <c r="H34" i="2"/>
  <c r="G34" i="2"/>
  <c r="E34" i="2"/>
  <c r="F34" i="2"/>
  <c r="D34" i="2"/>
  <c r="Q34" i="2"/>
  <c r="R34" i="2"/>
  <c r="T34" i="2"/>
  <c r="Q27" i="2"/>
  <c r="Q66" i="2" s="1"/>
  <c r="R27" i="2"/>
  <c r="R66" i="2" s="1"/>
  <c r="R64" i="2"/>
  <c r="Q64" i="2"/>
  <c r="T45" i="2"/>
  <c r="G45" i="2"/>
  <c r="G64" i="2" s="1"/>
  <c r="E45" i="2"/>
  <c r="F45" i="2"/>
  <c r="H45" i="2"/>
  <c r="N45" i="2"/>
  <c r="O45" i="2"/>
  <c r="P45" i="2"/>
  <c r="S45" i="2"/>
  <c r="G66" i="2"/>
  <c r="G27" i="2"/>
  <c r="I66" i="2" l="1"/>
  <c r="K66" i="2"/>
  <c r="N65" i="2"/>
  <c r="O65" i="2"/>
  <c r="P65" i="2"/>
  <c r="S65" i="2"/>
  <c r="F64" i="2"/>
  <c r="D45" i="2"/>
  <c r="T27" i="2"/>
  <c r="D27" i="2"/>
  <c r="T67" i="2"/>
  <c r="E67" i="2"/>
  <c r="F67" i="2"/>
  <c r="G67" i="2"/>
  <c r="G68" i="2" s="1"/>
  <c r="H67" i="2"/>
  <c r="I67" i="2"/>
  <c r="I68" i="2" s="1"/>
  <c r="J67" i="2"/>
  <c r="K67" i="2"/>
  <c r="L67" i="2"/>
  <c r="M67" i="2"/>
  <c r="N67" i="2"/>
  <c r="O67" i="2"/>
  <c r="P67" i="2"/>
  <c r="Q67" i="2"/>
  <c r="Q68" i="2" s="1"/>
  <c r="R67" i="2"/>
  <c r="R68" i="2" s="1"/>
  <c r="S67" i="2"/>
  <c r="D67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T66" i="2" s="1"/>
  <c r="D54" i="2"/>
  <c r="T6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D58" i="2"/>
  <c r="S34" i="2" l="1"/>
  <c r="N34" i="2" l="1"/>
  <c r="O34" i="2"/>
  <c r="P34" i="2"/>
  <c r="N27" i="2" l="1"/>
  <c r="O27" i="2"/>
  <c r="P27" i="2"/>
  <c r="G35" i="2"/>
  <c r="G65" i="2" s="1"/>
  <c r="S63" i="2"/>
  <c r="S64" i="2" s="1"/>
  <c r="S50" i="2"/>
  <c r="R50" i="2"/>
  <c r="T50" i="2"/>
  <c r="N50" i="2"/>
  <c r="O50" i="2"/>
  <c r="P50" i="2"/>
  <c r="Q50" i="2"/>
  <c r="J50" i="2"/>
  <c r="K50" i="2"/>
  <c r="L50" i="2"/>
  <c r="M50" i="2"/>
  <c r="H50" i="2"/>
  <c r="I50" i="2"/>
  <c r="G50" i="2"/>
  <c r="T63" i="2"/>
  <c r="R63" i="2"/>
  <c r="Q63" i="2"/>
  <c r="M63" i="2"/>
  <c r="K63" i="2"/>
  <c r="I63" i="2"/>
  <c r="G63" i="2"/>
  <c r="D63" i="2"/>
  <c r="D35" i="2"/>
  <c r="D65" i="2" s="1"/>
  <c r="S27" i="2"/>
  <c r="E63" i="2"/>
  <c r="E64" i="2" s="1"/>
  <c r="F63" i="2"/>
  <c r="H63" i="2"/>
  <c r="H64" i="2" s="1"/>
  <c r="J63" i="2"/>
  <c r="J64" i="2" s="1"/>
  <c r="L63" i="2"/>
  <c r="L64" i="2" s="1"/>
  <c r="N63" i="2"/>
  <c r="O63" i="2"/>
  <c r="P63" i="2"/>
  <c r="E27" i="2"/>
  <c r="F27" i="2"/>
  <c r="H27" i="2"/>
  <c r="J27" i="2"/>
  <c r="J66" i="2" s="1"/>
  <c r="J68" i="2" s="1"/>
  <c r="L27" i="2"/>
  <c r="E50" i="2"/>
  <c r="F50" i="2"/>
  <c r="D50" i="2"/>
  <c r="H66" i="2" l="1"/>
  <c r="H68" i="2" s="1"/>
  <c r="F66" i="2"/>
  <c r="F68" i="2" s="1"/>
  <c r="L66" i="2"/>
  <c r="L68" i="2" s="1"/>
  <c r="N64" i="2"/>
  <c r="N66" i="2"/>
  <c r="N68" i="2" s="1"/>
  <c r="P64" i="2"/>
  <c r="P66" i="2"/>
  <c r="P68" i="2" s="1"/>
  <c r="D66" i="2"/>
  <c r="D68" i="2" s="1"/>
  <c r="D64" i="2"/>
  <c r="O64" i="2"/>
  <c r="O66" i="2"/>
  <c r="O68" i="2" s="1"/>
  <c r="S66" i="2"/>
  <c r="S68" i="2" s="1"/>
  <c r="R35" i="2"/>
  <c r="R65" i="2" s="1"/>
  <c r="Q35" i="2"/>
  <c r="Q65" i="2" s="1"/>
  <c r="I35" i="2"/>
  <c r="I65" i="2" s="1"/>
  <c r="E35" i="2"/>
  <c r="E65" i="2" s="1"/>
  <c r="E66" i="2"/>
  <c r="E68" i="2" s="1"/>
  <c r="N35" i="2"/>
  <c r="G46" i="2"/>
  <c r="F35" i="2"/>
  <c r="F65" i="2" s="1"/>
  <c r="P35" i="2"/>
  <c r="J35" i="2"/>
  <c r="J65" i="2" s="1"/>
  <c r="H35" i="2"/>
  <c r="H65" i="2" s="1"/>
  <c r="O35" i="2"/>
  <c r="M46" i="2"/>
  <c r="T35" i="2"/>
  <c r="T65" i="2" s="1"/>
  <c r="D46" i="2"/>
  <c r="K65" i="2" l="1"/>
  <c r="K46" i="2"/>
  <c r="E46" i="2"/>
  <c r="I46" i="2"/>
  <c r="Q46" i="2"/>
  <c r="R46" i="2"/>
  <c r="N46" i="2"/>
  <c r="H46" i="2"/>
  <c r="P46" i="2"/>
  <c r="J46" i="2"/>
  <c r="O46" i="2"/>
  <c r="F46" i="2"/>
  <c r="T64" i="2"/>
  <c r="T46" i="2"/>
  <c r="S35" i="2"/>
  <c r="S46" i="2" l="1"/>
  <c r="L35" i="2"/>
  <c r="L65" i="2" s="1"/>
  <c r="L46" i="2" l="1"/>
</calcChain>
</file>

<file path=xl/sharedStrings.xml><?xml version="1.0" encoding="utf-8"?>
<sst xmlns="http://schemas.openxmlformats.org/spreadsheetml/2006/main" count="122" uniqueCount="98">
  <si>
    <t>Специальность</t>
  </si>
  <si>
    <t>Группа</t>
  </si>
  <si>
    <t>Выпускная квалификационная работа</t>
  </si>
  <si>
    <t>защищало</t>
  </si>
  <si>
    <t>отл.</t>
  </si>
  <si>
    <t>хор.</t>
  </si>
  <si>
    <t>удов.</t>
  </si>
  <si>
    <t>неудов.</t>
  </si>
  <si>
    <t>Средний балл</t>
  </si>
  <si>
    <t>абс.</t>
  </si>
  <si>
    <t>%</t>
  </si>
  <si>
    <t>Кол-во</t>
  </si>
  <si>
    <t>ИТОГО по Ишиму:</t>
  </si>
  <si>
    <t>ИТОГО по отделению:</t>
  </si>
  <si>
    <t>Примечание</t>
  </si>
  <si>
    <t xml:space="preserve">Окончили образовательное учреждение </t>
  </si>
  <si>
    <t>Качество %</t>
  </si>
  <si>
    <t>Итого по техникуму:</t>
  </si>
  <si>
    <t>Количество в группе</t>
  </si>
  <si>
    <t>Допущено к ГИА</t>
  </si>
  <si>
    <t>13.02.09 Монтаж и эксплуатация линий электропередач</t>
  </si>
  <si>
    <t>заочное отделение</t>
  </si>
  <si>
    <t>МЕХ-61</t>
  </si>
  <si>
    <t>23.01.09 Машинист локомотива</t>
  </si>
  <si>
    <t>08.02.01 Строительство и эксплуатация зданий и сооружений</t>
  </si>
  <si>
    <t>Итого по ППССЗ (заочное)</t>
  </si>
  <si>
    <t xml:space="preserve">    Итого по ППССЗ (очное)</t>
  </si>
  <si>
    <t>Итого по ППКРС</t>
  </si>
  <si>
    <t>ВСЕГО  по ППССЗ</t>
  </si>
  <si>
    <t>Всего по программам ППКРС</t>
  </si>
  <si>
    <t>по программам подготовки квалифицированных рабочих, служащих отделение с. Казанское</t>
  </si>
  <si>
    <t>по программам подготовки квалифицированных рабочих, служащих отделение с. Б.Сорокино</t>
  </si>
  <si>
    <r>
      <rPr>
        <b/>
        <sz val="14"/>
        <color indexed="8"/>
        <rFont val="Times New Roman"/>
        <family val="1"/>
        <charset val="204"/>
      </rPr>
      <t>ГАПОУ ТО «Ишимский многопрофильный техникум</t>
    </r>
    <r>
      <rPr>
        <sz val="14"/>
        <color indexed="8"/>
        <rFont val="Times New Roman"/>
        <family val="1"/>
        <charset val="204"/>
      </rPr>
      <t>»</t>
    </r>
  </si>
  <si>
    <t>Общие результаты подготовки студентов</t>
  </si>
  <si>
    <t xml:space="preserve"> </t>
  </si>
  <si>
    <t>23.01.17 Мастер по ремонту и обслуживанию автомобилей</t>
  </si>
  <si>
    <t>43.01.02 Парикмахер</t>
  </si>
  <si>
    <t>35.02.07 Механизация сельского хозяйства</t>
  </si>
  <si>
    <t>13.02.11 Техническая эксплуатация электрического и электромеханического оборудования</t>
  </si>
  <si>
    <t>08.02.01 Строительство и эксплатация зданий и сооружений</t>
  </si>
  <si>
    <t>Итого по очному:</t>
  </si>
  <si>
    <t>35.02.06 Технология производства и переработки сельскохозяйственной продукции</t>
  </si>
  <si>
    <t>20.02. 01 Рациональное использование природохозяйственных комплексов</t>
  </si>
  <si>
    <t>19.02.10 Технология продукции общественного питания</t>
  </si>
  <si>
    <t>ЗМЭЛ-61</t>
  </si>
  <si>
    <t>СТР-61</t>
  </si>
  <si>
    <t xml:space="preserve">ТЭП-61 </t>
  </si>
  <si>
    <t xml:space="preserve"> отделение с. Викулово</t>
  </si>
  <si>
    <t>по программам подготовки квалифицированных рабочих, служащих</t>
  </si>
  <si>
    <t>23.01.17  Мастер по ремонту и обслуживанию автомобилей</t>
  </si>
  <si>
    <t>35.01.15 Электромонтер по ремонту и обслуживанию электрооборудования в сельском хозяйстве</t>
  </si>
  <si>
    <t>15.01.05 Сварщик (ручной частично механизированнлй сварки(наплавки)</t>
  </si>
  <si>
    <t>г.Ишим</t>
  </si>
  <si>
    <t xml:space="preserve">по  программам подготовки специалистов среднего звена </t>
  </si>
  <si>
    <t xml:space="preserve">по программам подготовки квалифицированных рабочих, служащих </t>
  </si>
  <si>
    <t>отделение с.Абатское</t>
  </si>
  <si>
    <t>МЛ-11.17.2</t>
  </si>
  <si>
    <t>19.02.08  Технология мяса и мясных подуктов</t>
  </si>
  <si>
    <t>Всего по программам ППССЗ</t>
  </si>
  <si>
    <t>РЕЗУЛЬТАТЫ ГОСУДАРСТВЕННОЙ ИТОГОВОЙ АТТЕСТАЦИИ  ВЫПУСКНИКОВ 2019 г</t>
  </si>
  <si>
    <t>15.01.05 Сварщик (ручной и частично механизированной сварщик (наплавки)</t>
  </si>
  <si>
    <t>А.СВ-09.17.3</t>
  </si>
  <si>
    <t>СТР-11.17.3</t>
  </si>
  <si>
    <t>57.2</t>
  </si>
  <si>
    <t>МЕХ-11.17.3</t>
  </si>
  <si>
    <t>МЕХ-09.16.4.2</t>
  </si>
  <si>
    <t>МЕХ-09.16.4</t>
  </si>
  <si>
    <t>ТММ-09.16.4</t>
  </si>
  <si>
    <t>ТСХ-09.16.4</t>
  </si>
  <si>
    <t>ЭЛК-09.16.4</t>
  </si>
  <si>
    <t>РИП-09.16.4</t>
  </si>
  <si>
    <t>РИП-11.17.3</t>
  </si>
  <si>
    <t>ТПП-09.16.4</t>
  </si>
  <si>
    <t>ТПП-11.17.3</t>
  </si>
  <si>
    <t>МЭЛ-11.17.3</t>
  </si>
  <si>
    <t>15.02.14 Оснащение средствами автоматизации технологических процессов и производств (по отраслям)</t>
  </si>
  <si>
    <t>АТП-11.17.3</t>
  </si>
  <si>
    <t>09.02.03 Программирование в компьютерных системах</t>
  </si>
  <si>
    <t>ПКС-09.16.4</t>
  </si>
  <si>
    <t>35.02.16 Эксплуатация и ремонт сельскохозяйственной техники и оборудования</t>
  </si>
  <si>
    <t>09.02.07 Информационные системы и программирование</t>
  </si>
  <si>
    <t>ИСП-11.17.3</t>
  </si>
  <si>
    <t>ПМ-11.19.1</t>
  </si>
  <si>
    <t>АМ-11.19.1</t>
  </si>
  <si>
    <t>АМ-09.17.3</t>
  </si>
  <si>
    <t>СВ-09.17.3</t>
  </si>
  <si>
    <t>СТР-62</t>
  </si>
  <si>
    <t>Итого по заочному:</t>
  </si>
  <si>
    <t>МТ-09.17.3</t>
  </si>
  <si>
    <t>35.01.14 Мастер по техническому обслуживанию и ремонту машинно-тракторного парка</t>
  </si>
  <si>
    <t>43.01.09 Повар, кондитер</t>
  </si>
  <si>
    <t>ПК-11.18.2</t>
  </si>
  <si>
    <t>В.ТМ- 09.17.3</t>
  </si>
  <si>
    <t>С.ТР-09.17.3</t>
  </si>
  <si>
    <t>ЭМ-09.17.3</t>
  </si>
  <si>
    <t>К.ТМ-09.17.3</t>
  </si>
  <si>
    <t>35.01.13  Тракторист- машинист сельскохозяйственного производства</t>
  </si>
  <si>
    <t>35.01.13  Тракторист- машинист сельскохозяйственного производстав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</si>
</sst>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wrapText="1"/>
    </xf>
    <xf numFmtId="0" fontId="1" fillId="6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9" fontId="2" fillId="4" borderId="8" xfId="0" applyNumberFormat="1" applyFont="1" applyFill="1" applyBorder="1" applyAlignment="1">
      <alignment horizontal="center" vertical="center" wrapText="1"/>
    </xf>
    <xf numFmtId="9" fontId="5" fillId="5" borderId="13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8" fillId="0" borderId="2" xfId="0" applyFont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center" vertical="center"/>
    </xf>
    <xf numFmtId="9" fontId="5" fillId="2" borderId="17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0" fontId="3" fillId="0" borderId="8" xfId="0" applyFont="1" applyBorder="1"/>
    <xf numFmtId="0" fontId="3" fillId="0" borderId="14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164" fontId="2" fillId="5" borderId="20" xfId="0" applyNumberFormat="1" applyFont="1" applyFill="1" applyBorder="1" applyAlignment="1">
      <alignment horizontal="center" vertical="center" wrapText="1"/>
    </xf>
    <xf numFmtId="1" fontId="2" fillId="5" borderId="20" xfId="0" applyNumberFormat="1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6" borderId="3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9" fontId="5" fillId="5" borderId="17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9" fontId="5" fillId="5" borderId="2" xfId="0" applyNumberFormat="1" applyFont="1" applyFill="1" applyBorder="1" applyAlignment="1">
      <alignment horizontal="center" vertical="center" wrapText="1"/>
    </xf>
    <xf numFmtId="1" fontId="5" fillId="5" borderId="6" xfId="0" applyNumberFormat="1" applyFont="1" applyFill="1" applyBorder="1" applyAlignment="1">
      <alignment horizontal="center" vertical="center" wrapText="1"/>
    </xf>
    <xf numFmtId="1" fontId="5" fillId="5" borderId="1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1" fillId="6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6" borderId="2" xfId="1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1" fontId="1" fillId="6" borderId="3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2" fontId="1" fillId="4" borderId="2" xfId="0" applyNumberFormat="1" applyFont="1" applyFill="1" applyBorder="1" applyAlignment="1">
      <alignment horizontal="center" vertical="center" wrapText="1"/>
    </xf>
    <xf numFmtId="2" fontId="2" fillId="7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164" fontId="5" fillId="5" borderId="16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textRotation="60"/>
    </xf>
    <xf numFmtId="0" fontId="3" fillId="0" borderId="13" xfId="0" applyFont="1" applyBorder="1" applyAlignment="1">
      <alignment horizontal="center" textRotation="60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2" fillId="5" borderId="37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2" fillId="5" borderId="25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70"/>
  <sheetViews>
    <sheetView tabSelected="1" view="pageBreakPreview" zoomScaleNormal="100" zoomScaleSheetLayoutView="100" workbookViewId="0">
      <selection activeCell="C64" sqref="C64"/>
    </sheetView>
  </sheetViews>
  <sheetFormatPr defaultRowHeight="15" x14ac:dyDescent="0.25"/>
  <cols>
    <col min="1" max="1" width="34.85546875" customWidth="1"/>
    <col min="2" max="2" width="0.28515625" customWidth="1"/>
    <col min="3" max="3" width="14.85546875" customWidth="1"/>
    <col min="6" max="6" width="8" customWidth="1"/>
    <col min="7" max="7" width="7.7109375" customWidth="1"/>
    <col min="8" max="8" width="7.28515625" customWidth="1"/>
    <col min="9" max="9" width="8" customWidth="1"/>
    <col min="10" max="10" width="7.42578125" customWidth="1"/>
    <col min="11" max="11" width="7.7109375" customWidth="1"/>
    <col min="12" max="12" width="7.28515625" customWidth="1"/>
    <col min="13" max="13" width="7.7109375" customWidth="1"/>
    <col min="14" max="14" width="8.140625" customWidth="1"/>
    <col min="15" max="15" width="9.140625" hidden="1" customWidth="1"/>
    <col min="16" max="16" width="8.140625" customWidth="1"/>
    <col min="17" max="18" width="8.5703125" customWidth="1"/>
    <col min="20" max="20" width="13.140625" bestFit="1" customWidth="1"/>
    <col min="21" max="21" width="35.140625" customWidth="1"/>
  </cols>
  <sheetData>
    <row r="2" spans="1:21" ht="18.75" x14ac:dyDescent="0.25">
      <c r="A2" s="124" t="s">
        <v>32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1:21" ht="15.75" x14ac:dyDescent="0.25">
      <c r="A3" s="127" t="s">
        <v>59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2"/>
    </row>
    <row r="4" spans="1:21" ht="21.75" customHeight="1" x14ac:dyDescent="0.25">
      <c r="A4" s="127" t="s">
        <v>34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2"/>
    </row>
    <row r="5" spans="1:21" ht="16.5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47.45" customHeight="1" thickBot="1" x14ac:dyDescent="0.3">
      <c r="A6" s="111" t="s">
        <v>0</v>
      </c>
      <c r="B6" s="112"/>
      <c r="C6" s="132" t="s">
        <v>1</v>
      </c>
      <c r="D6" s="134" t="s">
        <v>18</v>
      </c>
      <c r="E6" s="134" t="s">
        <v>19</v>
      </c>
      <c r="F6" s="128" t="s">
        <v>2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8" t="s">
        <v>33</v>
      </c>
      <c r="T6" s="129"/>
      <c r="U6" s="125" t="s">
        <v>14</v>
      </c>
    </row>
    <row r="7" spans="1:21" ht="42" customHeight="1" thickBot="1" x14ac:dyDescent="0.3">
      <c r="A7" s="113"/>
      <c r="B7" s="114"/>
      <c r="C7" s="133"/>
      <c r="D7" s="136"/>
      <c r="E7" s="136"/>
      <c r="F7" s="111" t="s">
        <v>3</v>
      </c>
      <c r="G7" s="112"/>
      <c r="H7" s="111" t="s">
        <v>4</v>
      </c>
      <c r="I7" s="112"/>
      <c r="J7" s="111" t="s">
        <v>5</v>
      </c>
      <c r="K7" s="112"/>
      <c r="L7" s="111" t="s">
        <v>6</v>
      </c>
      <c r="M7" s="112"/>
      <c r="N7" s="111" t="s">
        <v>7</v>
      </c>
      <c r="O7" s="130"/>
      <c r="P7" s="112"/>
      <c r="Q7" s="20" t="s">
        <v>16</v>
      </c>
      <c r="R7" s="134" t="s">
        <v>8</v>
      </c>
      <c r="S7" s="111" t="s">
        <v>15</v>
      </c>
      <c r="T7" s="130"/>
      <c r="U7" s="126"/>
    </row>
    <row r="8" spans="1:21" ht="33" customHeight="1" thickBot="1" x14ac:dyDescent="0.3">
      <c r="A8" s="113"/>
      <c r="B8" s="114"/>
      <c r="C8" s="133"/>
      <c r="D8" s="136"/>
      <c r="E8" s="136"/>
      <c r="F8" s="115"/>
      <c r="G8" s="116"/>
      <c r="H8" s="115"/>
      <c r="I8" s="116"/>
      <c r="J8" s="115"/>
      <c r="K8" s="116"/>
      <c r="L8" s="115"/>
      <c r="M8" s="116"/>
      <c r="N8" s="115"/>
      <c r="O8" s="131"/>
      <c r="P8" s="116"/>
      <c r="Q8" s="20"/>
      <c r="R8" s="135"/>
      <c r="S8" s="115"/>
      <c r="T8" s="131"/>
      <c r="U8" s="126"/>
    </row>
    <row r="9" spans="1:21" ht="15.75" thickBot="1" x14ac:dyDescent="0.3">
      <c r="A9" s="113"/>
      <c r="B9" s="114"/>
      <c r="C9" s="133"/>
      <c r="D9" s="136"/>
      <c r="E9" s="136"/>
      <c r="F9" s="20" t="s">
        <v>9</v>
      </c>
      <c r="G9" s="20" t="s">
        <v>10</v>
      </c>
      <c r="H9" s="20" t="s">
        <v>9</v>
      </c>
      <c r="I9" s="20" t="s">
        <v>10</v>
      </c>
      <c r="J9" s="20" t="s">
        <v>9</v>
      </c>
      <c r="K9" s="20" t="s">
        <v>10</v>
      </c>
      <c r="L9" s="20" t="s">
        <v>9</v>
      </c>
      <c r="M9" s="20" t="s">
        <v>10</v>
      </c>
      <c r="N9" s="111" t="s">
        <v>9</v>
      </c>
      <c r="O9" s="112"/>
      <c r="P9" s="20" t="s">
        <v>10</v>
      </c>
      <c r="Q9" s="20"/>
      <c r="R9" s="20"/>
      <c r="S9" s="21" t="s">
        <v>11</v>
      </c>
      <c r="T9" s="22" t="s">
        <v>10</v>
      </c>
      <c r="U9" s="126"/>
    </row>
    <row r="10" spans="1:21" ht="28.5" customHeight="1" thickBot="1" x14ac:dyDescent="0.3">
      <c r="A10" s="121" t="s">
        <v>52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3"/>
    </row>
    <row r="11" spans="1:21" ht="31.5" customHeight="1" x14ac:dyDescent="0.25">
      <c r="A11" s="143" t="s">
        <v>53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5"/>
    </row>
    <row r="12" spans="1:21" ht="63.75" customHeight="1" x14ac:dyDescent="0.25">
      <c r="A12" s="117" t="s">
        <v>24</v>
      </c>
      <c r="B12" s="118"/>
      <c r="C12" s="18" t="s">
        <v>62</v>
      </c>
      <c r="D12" s="18">
        <v>21</v>
      </c>
      <c r="E12" s="18">
        <v>21</v>
      </c>
      <c r="F12" s="18">
        <v>21</v>
      </c>
      <c r="G12" s="18">
        <v>100</v>
      </c>
      <c r="H12" s="18">
        <v>7</v>
      </c>
      <c r="I12" s="41">
        <v>33.200000000000003</v>
      </c>
      <c r="J12" s="18">
        <v>12</v>
      </c>
      <c r="K12" s="75" t="s">
        <v>63</v>
      </c>
      <c r="L12" s="18">
        <v>2</v>
      </c>
      <c r="M12" s="90">
        <v>9.5</v>
      </c>
      <c r="N12" s="18">
        <v>0</v>
      </c>
      <c r="O12" s="18"/>
      <c r="P12" s="18">
        <v>0</v>
      </c>
      <c r="Q12" s="75">
        <v>90</v>
      </c>
      <c r="R12" s="41">
        <v>3</v>
      </c>
      <c r="S12" s="10">
        <v>21</v>
      </c>
      <c r="T12" s="18">
        <v>100</v>
      </c>
      <c r="U12" s="24"/>
    </row>
    <row r="13" spans="1:21" ht="53.25" customHeight="1" x14ac:dyDescent="0.25">
      <c r="A13" s="117" t="s">
        <v>37</v>
      </c>
      <c r="B13" s="118"/>
      <c r="C13" s="18" t="s">
        <v>65</v>
      </c>
      <c r="D13" s="18">
        <v>19</v>
      </c>
      <c r="E13" s="18">
        <v>19</v>
      </c>
      <c r="F13" s="18">
        <v>19</v>
      </c>
      <c r="G13" s="18">
        <v>100</v>
      </c>
      <c r="H13" s="18">
        <v>2</v>
      </c>
      <c r="I13" s="41">
        <v>11</v>
      </c>
      <c r="J13" s="18">
        <v>13</v>
      </c>
      <c r="K13" s="75">
        <v>68</v>
      </c>
      <c r="L13" s="18">
        <v>4</v>
      </c>
      <c r="M13" s="75">
        <v>21</v>
      </c>
      <c r="N13" s="18">
        <v>0</v>
      </c>
      <c r="O13" s="18"/>
      <c r="P13" s="18">
        <v>0</v>
      </c>
      <c r="Q13" s="75">
        <v>79</v>
      </c>
      <c r="R13" s="41">
        <v>3.9</v>
      </c>
      <c r="S13" s="10">
        <v>19</v>
      </c>
      <c r="T13" s="18">
        <v>100</v>
      </c>
      <c r="U13" s="11"/>
    </row>
    <row r="14" spans="1:21" ht="40.9" customHeight="1" x14ac:dyDescent="0.25">
      <c r="A14" s="117" t="s">
        <v>37</v>
      </c>
      <c r="B14" s="118"/>
      <c r="C14" s="85" t="s">
        <v>66</v>
      </c>
      <c r="D14" s="15">
        <v>18</v>
      </c>
      <c r="E14" s="18">
        <v>18</v>
      </c>
      <c r="F14" s="18">
        <v>18</v>
      </c>
      <c r="G14" s="18">
        <v>100</v>
      </c>
      <c r="H14" s="18">
        <v>5</v>
      </c>
      <c r="I14" s="75">
        <v>28</v>
      </c>
      <c r="J14" s="18">
        <v>11</v>
      </c>
      <c r="K14" s="75">
        <v>61</v>
      </c>
      <c r="L14" s="18">
        <v>2</v>
      </c>
      <c r="M14" s="75">
        <v>11</v>
      </c>
      <c r="N14" s="18">
        <v>0</v>
      </c>
      <c r="O14" s="18"/>
      <c r="P14" s="18">
        <v>0</v>
      </c>
      <c r="Q14" s="75">
        <v>89</v>
      </c>
      <c r="R14" s="41">
        <v>4.2</v>
      </c>
      <c r="S14" s="10">
        <v>18</v>
      </c>
      <c r="T14" s="18">
        <v>100</v>
      </c>
      <c r="U14" s="12"/>
    </row>
    <row r="15" spans="1:21" ht="40.9" customHeight="1" x14ac:dyDescent="0.25">
      <c r="A15" s="117" t="s">
        <v>57</v>
      </c>
      <c r="B15" s="118"/>
      <c r="C15" s="62" t="s">
        <v>67</v>
      </c>
      <c r="D15" s="74">
        <v>13</v>
      </c>
      <c r="E15" s="62">
        <v>13</v>
      </c>
      <c r="F15" s="18">
        <v>13</v>
      </c>
      <c r="G15" s="18">
        <v>100</v>
      </c>
      <c r="H15" s="18">
        <v>5</v>
      </c>
      <c r="I15" s="75">
        <v>38.5</v>
      </c>
      <c r="J15" s="18">
        <v>6</v>
      </c>
      <c r="K15" s="75">
        <v>46.1</v>
      </c>
      <c r="L15" s="18">
        <v>2</v>
      </c>
      <c r="M15" s="75">
        <v>15.4</v>
      </c>
      <c r="N15" s="18">
        <v>0</v>
      </c>
      <c r="O15" s="18"/>
      <c r="P15" s="18">
        <v>0</v>
      </c>
      <c r="Q15" s="75">
        <v>84.6</v>
      </c>
      <c r="R15" s="41">
        <v>4.2</v>
      </c>
      <c r="S15" s="10">
        <v>13</v>
      </c>
      <c r="T15" s="18">
        <v>100</v>
      </c>
      <c r="U15" s="12"/>
    </row>
    <row r="16" spans="1:21" ht="45" customHeight="1" x14ac:dyDescent="0.25">
      <c r="A16" s="117" t="s">
        <v>41</v>
      </c>
      <c r="B16" s="118"/>
      <c r="C16" s="18" t="s">
        <v>68</v>
      </c>
      <c r="D16" s="15">
        <v>20</v>
      </c>
      <c r="E16" s="18">
        <v>20</v>
      </c>
      <c r="F16" s="18">
        <v>20</v>
      </c>
      <c r="G16" s="18">
        <v>100</v>
      </c>
      <c r="H16" s="18">
        <v>3</v>
      </c>
      <c r="I16" s="75">
        <v>15</v>
      </c>
      <c r="J16" s="18">
        <v>15</v>
      </c>
      <c r="K16" s="75">
        <v>75</v>
      </c>
      <c r="L16" s="18">
        <v>2</v>
      </c>
      <c r="M16" s="75">
        <v>10</v>
      </c>
      <c r="N16" s="18">
        <v>0</v>
      </c>
      <c r="O16" s="18"/>
      <c r="P16" s="18">
        <v>0</v>
      </c>
      <c r="Q16" s="75">
        <v>90</v>
      </c>
      <c r="R16" s="80">
        <v>4.0999999999999996</v>
      </c>
      <c r="S16" s="10">
        <v>20</v>
      </c>
      <c r="T16" s="18">
        <v>100</v>
      </c>
      <c r="U16" s="12"/>
    </row>
    <row r="17" spans="1:21" ht="62.25" customHeight="1" x14ac:dyDescent="0.25">
      <c r="A17" s="28" t="s">
        <v>38</v>
      </c>
      <c r="B17" s="106"/>
      <c r="C17" s="18" t="s">
        <v>69</v>
      </c>
      <c r="D17" s="15">
        <v>17</v>
      </c>
      <c r="E17" s="18">
        <v>17</v>
      </c>
      <c r="F17" s="18">
        <v>17</v>
      </c>
      <c r="G17" s="18">
        <v>100</v>
      </c>
      <c r="H17" s="18">
        <v>6</v>
      </c>
      <c r="I17" s="75">
        <v>35.299999999999997</v>
      </c>
      <c r="J17" s="18">
        <v>3</v>
      </c>
      <c r="K17" s="75">
        <v>17.600000000000001</v>
      </c>
      <c r="L17" s="18">
        <v>8</v>
      </c>
      <c r="M17" s="75">
        <v>47.1</v>
      </c>
      <c r="N17" s="18">
        <v>0</v>
      </c>
      <c r="O17" s="18"/>
      <c r="P17" s="18">
        <v>0</v>
      </c>
      <c r="Q17" s="75">
        <v>53</v>
      </c>
      <c r="R17" s="80">
        <v>3.9</v>
      </c>
      <c r="S17" s="10">
        <v>17</v>
      </c>
      <c r="T17" s="18">
        <v>100</v>
      </c>
      <c r="U17" s="11"/>
    </row>
    <row r="18" spans="1:21" ht="45.6" customHeight="1" x14ac:dyDescent="0.25">
      <c r="A18" s="28" t="s">
        <v>42</v>
      </c>
      <c r="B18" s="106"/>
      <c r="C18" s="18" t="s">
        <v>70</v>
      </c>
      <c r="D18" s="15">
        <v>21</v>
      </c>
      <c r="E18" s="18">
        <v>21</v>
      </c>
      <c r="F18" s="18">
        <v>21</v>
      </c>
      <c r="G18" s="18">
        <v>100</v>
      </c>
      <c r="H18" s="18">
        <v>10</v>
      </c>
      <c r="I18" s="18">
        <v>40</v>
      </c>
      <c r="J18" s="18">
        <v>10</v>
      </c>
      <c r="K18" s="75">
        <v>55</v>
      </c>
      <c r="L18" s="18">
        <v>1</v>
      </c>
      <c r="M18" s="75">
        <v>5</v>
      </c>
      <c r="N18" s="18">
        <v>0</v>
      </c>
      <c r="O18" s="18"/>
      <c r="P18" s="18">
        <v>0</v>
      </c>
      <c r="Q18" s="75">
        <v>95</v>
      </c>
      <c r="R18" s="80">
        <v>4.4000000000000004</v>
      </c>
      <c r="S18" s="10">
        <v>21</v>
      </c>
      <c r="T18" s="18">
        <v>100</v>
      </c>
      <c r="U18" s="11"/>
    </row>
    <row r="19" spans="1:21" ht="62.25" customHeight="1" x14ac:dyDescent="0.25">
      <c r="A19" s="28" t="s">
        <v>42</v>
      </c>
      <c r="B19" s="107"/>
      <c r="C19" s="91" t="s">
        <v>71</v>
      </c>
      <c r="D19" s="15">
        <v>18</v>
      </c>
      <c r="E19" s="18">
        <v>18</v>
      </c>
      <c r="F19" s="18">
        <v>18</v>
      </c>
      <c r="G19" s="18">
        <v>100</v>
      </c>
      <c r="H19" s="18">
        <v>6</v>
      </c>
      <c r="I19" s="75">
        <v>33.4</v>
      </c>
      <c r="J19" s="18">
        <v>10</v>
      </c>
      <c r="K19" s="75">
        <v>55.5</v>
      </c>
      <c r="L19" s="18">
        <v>2</v>
      </c>
      <c r="M19" s="75">
        <v>11.1</v>
      </c>
      <c r="N19" s="18">
        <v>0</v>
      </c>
      <c r="O19" s="18"/>
      <c r="P19" s="18">
        <v>0</v>
      </c>
      <c r="Q19" s="75">
        <v>88.8</v>
      </c>
      <c r="R19" s="80">
        <v>4.22</v>
      </c>
      <c r="S19" s="10">
        <v>18</v>
      </c>
      <c r="T19" s="18">
        <v>100</v>
      </c>
      <c r="U19" s="24"/>
    </row>
    <row r="20" spans="1:21" ht="63" customHeight="1" x14ac:dyDescent="0.25">
      <c r="A20" s="28" t="s">
        <v>43</v>
      </c>
      <c r="B20" s="107"/>
      <c r="C20" s="18" t="s">
        <v>72</v>
      </c>
      <c r="D20" s="15">
        <v>15</v>
      </c>
      <c r="E20" s="18">
        <v>15</v>
      </c>
      <c r="F20" s="18">
        <v>15</v>
      </c>
      <c r="G20" s="18">
        <v>100</v>
      </c>
      <c r="H20" s="18">
        <v>9</v>
      </c>
      <c r="I20" s="75">
        <v>60</v>
      </c>
      <c r="J20" s="18">
        <v>4</v>
      </c>
      <c r="K20" s="75">
        <v>27</v>
      </c>
      <c r="L20" s="18">
        <v>2</v>
      </c>
      <c r="M20" s="75">
        <v>13</v>
      </c>
      <c r="N20" s="18">
        <v>0</v>
      </c>
      <c r="O20" s="18"/>
      <c r="P20" s="18">
        <v>0</v>
      </c>
      <c r="Q20" s="75">
        <v>86</v>
      </c>
      <c r="R20" s="80">
        <v>4.4000000000000004</v>
      </c>
      <c r="S20" s="10">
        <v>15</v>
      </c>
      <c r="T20" s="18">
        <v>100</v>
      </c>
      <c r="U20" s="11"/>
    </row>
    <row r="21" spans="1:21" ht="62.25" customHeight="1" x14ac:dyDescent="0.25">
      <c r="A21" s="28" t="s">
        <v>43</v>
      </c>
      <c r="B21" s="107"/>
      <c r="C21" s="85" t="s">
        <v>73</v>
      </c>
      <c r="D21" s="15">
        <v>13</v>
      </c>
      <c r="E21" s="18">
        <v>13</v>
      </c>
      <c r="F21" s="18">
        <v>13</v>
      </c>
      <c r="G21" s="18">
        <v>100</v>
      </c>
      <c r="H21" s="18">
        <v>9</v>
      </c>
      <c r="I21" s="75">
        <v>69.2</v>
      </c>
      <c r="J21" s="18">
        <v>3</v>
      </c>
      <c r="K21" s="75">
        <v>23.1</v>
      </c>
      <c r="L21" s="18">
        <v>1</v>
      </c>
      <c r="M21" s="75">
        <v>7.7</v>
      </c>
      <c r="N21" s="18">
        <v>0</v>
      </c>
      <c r="O21" s="18"/>
      <c r="P21" s="18">
        <v>0</v>
      </c>
      <c r="Q21" s="75">
        <v>92</v>
      </c>
      <c r="R21" s="80">
        <v>4.5999999999999996</v>
      </c>
      <c r="S21" s="10">
        <v>13</v>
      </c>
      <c r="T21" s="85">
        <v>100</v>
      </c>
      <c r="U21" s="11"/>
    </row>
    <row r="22" spans="1:21" ht="42.75" customHeight="1" x14ac:dyDescent="0.25">
      <c r="A22" s="108" t="s">
        <v>20</v>
      </c>
      <c r="B22" s="107"/>
      <c r="C22" s="93" t="s">
        <v>74</v>
      </c>
      <c r="D22" s="15">
        <v>16</v>
      </c>
      <c r="E22" s="18">
        <v>16</v>
      </c>
      <c r="F22" s="18">
        <v>16</v>
      </c>
      <c r="G22" s="18">
        <v>100</v>
      </c>
      <c r="H22" s="18">
        <v>2</v>
      </c>
      <c r="I22" s="75">
        <v>12.5</v>
      </c>
      <c r="J22" s="18">
        <v>8</v>
      </c>
      <c r="K22" s="75">
        <v>50</v>
      </c>
      <c r="L22" s="18">
        <v>6</v>
      </c>
      <c r="M22" s="75">
        <v>37</v>
      </c>
      <c r="N22" s="18">
        <v>0</v>
      </c>
      <c r="O22" s="18"/>
      <c r="P22" s="18">
        <v>0</v>
      </c>
      <c r="Q22" s="75">
        <v>62.5</v>
      </c>
      <c r="R22" s="80">
        <v>3.75</v>
      </c>
      <c r="S22" s="10">
        <v>16</v>
      </c>
      <c r="T22" s="85">
        <v>100</v>
      </c>
      <c r="U22" s="11"/>
    </row>
    <row r="23" spans="1:21" ht="46.5" customHeight="1" x14ac:dyDescent="0.25">
      <c r="A23" s="109" t="s">
        <v>79</v>
      </c>
      <c r="B23" s="107"/>
      <c r="C23" s="91" t="s">
        <v>64</v>
      </c>
      <c r="D23" s="15">
        <v>15</v>
      </c>
      <c r="E23" s="85">
        <v>15</v>
      </c>
      <c r="F23" s="85">
        <v>15</v>
      </c>
      <c r="G23" s="85">
        <v>100</v>
      </c>
      <c r="H23" s="85">
        <v>4</v>
      </c>
      <c r="I23" s="75">
        <v>26.7</v>
      </c>
      <c r="J23" s="85">
        <v>4</v>
      </c>
      <c r="K23" s="75">
        <v>26.7</v>
      </c>
      <c r="L23" s="85">
        <v>7</v>
      </c>
      <c r="M23" s="75">
        <v>46</v>
      </c>
      <c r="N23" s="85">
        <v>0</v>
      </c>
      <c r="O23" s="85"/>
      <c r="P23" s="85">
        <v>0</v>
      </c>
      <c r="Q23" s="75">
        <v>53</v>
      </c>
      <c r="R23" s="80">
        <v>3.8</v>
      </c>
      <c r="S23" s="10">
        <v>15</v>
      </c>
      <c r="T23" s="85">
        <v>100</v>
      </c>
      <c r="U23" s="11"/>
    </row>
    <row r="24" spans="1:21" ht="46.5" customHeight="1" x14ac:dyDescent="0.25">
      <c r="A24" s="109" t="s">
        <v>77</v>
      </c>
      <c r="B24" s="107"/>
      <c r="C24" s="93" t="s">
        <v>78</v>
      </c>
      <c r="D24" s="15">
        <v>17</v>
      </c>
      <c r="E24" s="85">
        <v>17</v>
      </c>
      <c r="F24" s="85">
        <v>17</v>
      </c>
      <c r="G24" s="85">
        <v>100</v>
      </c>
      <c r="H24" s="85">
        <v>7</v>
      </c>
      <c r="I24" s="75">
        <v>41</v>
      </c>
      <c r="J24" s="85">
        <v>6</v>
      </c>
      <c r="K24" s="75">
        <v>35</v>
      </c>
      <c r="L24" s="85">
        <v>4</v>
      </c>
      <c r="M24" s="75">
        <v>24</v>
      </c>
      <c r="N24" s="85">
        <v>0</v>
      </c>
      <c r="O24" s="85"/>
      <c r="P24" s="85">
        <v>0</v>
      </c>
      <c r="Q24" s="75">
        <v>76</v>
      </c>
      <c r="R24" s="80">
        <v>4.2</v>
      </c>
      <c r="S24" s="10">
        <v>17</v>
      </c>
      <c r="T24" s="85">
        <v>100</v>
      </c>
      <c r="U24" s="11"/>
    </row>
    <row r="25" spans="1:21" ht="42.75" customHeight="1" x14ac:dyDescent="0.25">
      <c r="A25" s="110" t="s">
        <v>80</v>
      </c>
      <c r="B25" s="107"/>
      <c r="C25" s="91" t="s">
        <v>81</v>
      </c>
      <c r="D25" s="15">
        <v>17</v>
      </c>
      <c r="E25" s="85">
        <v>17</v>
      </c>
      <c r="F25" s="85">
        <v>17</v>
      </c>
      <c r="G25" s="85">
        <v>100</v>
      </c>
      <c r="H25" s="85">
        <v>3</v>
      </c>
      <c r="I25" s="75">
        <v>18</v>
      </c>
      <c r="J25" s="85">
        <v>3</v>
      </c>
      <c r="K25" s="75">
        <v>18</v>
      </c>
      <c r="L25" s="85">
        <v>11</v>
      </c>
      <c r="M25" s="75">
        <v>64</v>
      </c>
      <c r="N25" s="85">
        <v>0</v>
      </c>
      <c r="O25" s="85"/>
      <c r="P25" s="85">
        <v>0</v>
      </c>
      <c r="Q25" s="75">
        <v>35</v>
      </c>
      <c r="R25" s="80">
        <v>3.5</v>
      </c>
      <c r="S25" s="10">
        <v>17</v>
      </c>
      <c r="T25" s="85">
        <v>100</v>
      </c>
      <c r="U25" s="11"/>
    </row>
    <row r="26" spans="1:21" ht="84" customHeight="1" x14ac:dyDescent="0.25">
      <c r="A26" s="28" t="s">
        <v>75</v>
      </c>
      <c r="B26" s="107"/>
      <c r="C26" s="18" t="s">
        <v>76</v>
      </c>
      <c r="D26" s="15">
        <v>18</v>
      </c>
      <c r="E26" s="18">
        <v>18</v>
      </c>
      <c r="F26" s="18">
        <v>18</v>
      </c>
      <c r="G26" s="18">
        <v>100</v>
      </c>
      <c r="H26" s="18">
        <v>2</v>
      </c>
      <c r="I26" s="75">
        <v>11</v>
      </c>
      <c r="J26" s="18">
        <v>10</v>
      </c>
      <c r="K26" s="75">
        <v>56</v>
      </c>
      <c r="L26" s="18">
        <v>6</v>
      </c>
      <c r="M26" s="75">
        <v>33</v>
      </c>
      <c r="N26" s="18">
        <v>0</v>
      </c>
      <c r="O26" s="18"/>
      <c r="P26" s="18">
        <v>0</v>
      </c>
      <c r="Q26" s="75">
        <v>67</v>
      </c>
      <c r="R26" s="80">
        <v>3.8</v>
      </c>
      <c r="S26" s="10">
        <v>18</v>
      </c>
      <c r="T26" s="18">
        <v>100</v>
      </c>
      <c r="U26" s="11"/>
    </row>
    <row r="27" spans="1:21" ht="36" customHeight="1" x14ac:dyDescent="0.25">
      <c r="A27" s="146" t="s">
        <v>26</v>
      </c>
      <c r="B27" s="147"/>
      <c r="C27" s="4"/>
      <c r="D27" s="17">
        <f>SUM(D12:D26)</f>
        <v>258</v>
      </c>
      <c r="E27" s="17">
        <f>SUM(E12:E26)</f>
        <v>258</v>
      </c>
      <c r="F27" s="17">
        <f>SUM(F12:F26)</f>
        <v>258</v>
      </c>
      <c r="G27" s="17">
        <f>SUM(G12:G26)/15</f>
        <v>100</v>
      </c>
      <c r="H27" s="17">
        <f>SUM(H12:H26)</f>
        <v>80</v>
      </c>
      <c r="I27" s="76">
        <f>SUM(I12:I26)/15</f>
        <v>31.519999999999996</v>
      </c>
      <c r="J27" s="17">
        <f>SUM(J12:J26)</f>
        <v>118</v>
      </c>
      <c r="K27" s="76">
        <v>44</v>
      </c>
      <c r="L27" s="17">
        <f>SUM(L12:L26)</f>
        <v>60</v>
      </c>
      <c r="M27" s="76">
        <f>SUM(M12:M26)/15</f>
        <v>23.653333333333329</v>
      </c>
      <c r="N27" s="17">
        <f t="shared" ref="N27:P27" si="0">SUM(N12:N26)/12</f>
        <v>0</v>
      </c>
      <c r="O27" s="17">
        <f t="shared" si="0"/>
        <v>0</v>
      </c>
      <c r="P27" s="17">
        <f t="shared" si="0"/>
        <v>0</v>
      </c>
      <c r="Q27" s="76">
        <f>SUM(Q12:Q26)/15</f>
        <v>76.06</v>
      </c>
      <c r="R27" s="40">
        <f>SUM(R12:R26)/15</f>
        <v>3.9979999999999993</v>
      </c>
      <c r="S27" s="17">
        <f>SUM(S12:S26)</f>
        <v>258</v>
      </c>
      <c r="T27" s="17">
        <f>SUM(T12:T26)/15</f>
        <v>100</v>
      </c>
      <c r="U27" s="25"/>
    </row>
    <row r="28" spans="1:21" ht="40.5" customHeight="1" x14ac:dyDescent="0.25">
      <c r="A28" s="148" t="s">
        <v>21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9"/>
    </row>
    <row r="29" spans="1:21" ht="49.5" customHeight="1" x14ac:dyDescent="0.25">
      <c r="A29" s="119" t="s">
        <v>20</v>
      </c>
      <c r="B29" s="120"/>
      <c r="C29" s="44" t="s">
        <v>44</v>
      </c>
      <c r="D29" s="44">
        <v>20</v>
      </c>
      <c r="E29" s="44">
        <v>20</v>
      </c>
      <c r="F29" s="16">
        <v>20</v>
      </c>
      <c r="G29" s="16">
        <v>100</v>
      </c>
      <c r="H29" s="16">
        <v>5</v>
      </c>
      <c r="I29" s="77">
        <v>25</v>
      </c>
      <c r="J29" s="16">
        <v>5</v>
      </c>
      <c r="K29" s="77">
        <v>25</v>
      </c>
      <c r="L29" s="16">
        <v>10</v>
      </c>
      <c r="M29" s="77">
        <v>50</v>
      </c>
      <c r="N29" s="16">
        <v>0</v>
      </c>
      <c r="O29" s="16"/>
      <c r="P29" s="16">
        <v>0</v>
      </c>
      <c r="Q29" s="77">
        <v>50</v>
      </c>
      <c r="R29" s="79">
        <v>3.75</v>
      </c>
      <c r="S29" s="10">
        <v>20</v>
      </c>
      <c r="T29" s="18">
        <v>100</v>
      </c>
      <c r="U29" s="26"/>
    </row>
    <row r="30" spans="1:21" ht="61.5" customHeight="1" x14ac:dyDescent="0.25">
      <c r="A30" s="119" t="s">
        <v>39</v>
      </c>
      <c r="B30" s="120"/>
      <c r="C30" s="44" t="s">
        <v>45</v>
      </c>
      <c r="D30" s="44">
        <v>12</v>
      </c>
      <c r="E30" s="44">
        <v>12</v>
      </c>
      <c r="F30" s="16">
        <v>12</v>
      </c>
      <c r="G30" s="16">
        <v>100</v>
      </c>
      <c r="H30" s="16">
        <v>4</v>
      </c>
      <c r="I30" s="77">
        <v>33.4</v>
      </c>
      <c r="J30" s="16">
        <v>7</v>
      </c>
      <c r="K30" s="77">
        <v>58.3</v>
      </c>
      <c r="L30" s="16">
        <v>1</v>
      </c>
      <c r="M30" s="77">
        <v>8.3000000000000007</v>
      </c>
      <c r="N30" s="16">
        <v>0</v>
      </c>
      <c r="O30" s="16"/>
      <c r="P30" s="16">
        <v>0</v>
      </c>
      <c r="Q30" s="77">
        <v>91.7</v>
      </c>
      <c r="R30" s="79">
        <v>4.25</v>
      </c>
      <c r="S30" s="10">
        <v>12</v>
      </c>
      <c r="T30" s="18">
        <v>100</v>
      </c>
      <c r="U30" s="26"/>
    </row>
    <row r="31" spans="1:21" ht="61.5" customHeight="1" x14ac:dyDescent="0.25">
      <c r="A31" s="119" t="s">
        <v>39</v>
      </c>
      <c r="B31" s="120"/>
      <c r="C31" s="44" t="s">
        <v>86</v>
      </c>
      <c r="D31" s="44">
        <v>11</v>
      </c>
      <c r="E31" s="44">
        <v>11</v>
      </c>
      <c r="F31" s="88">
        <v>11</v>
      </c>
      <c r="G31" s="88">
        <v>100</v>
      </c>
      <c r="H31" s="88">
        <v>4</v>
      </c>
      <c r="I31" s="77">
        <v>36.4</v>
      </c>
      <c r="J31" s="88">
        <v>7</v>
      </c>
      <c r="K31" s="77">
        <v>63.6</v>
      </c>
      <c r="L31" s="88">
        <v>0</v>
      </c>
      <c r="M31" s="77">
        <v>0</v>
      </c>
      <c r="N31" s="88">
        <v>0</v>
      </c>
      <c r="O31" s="88"/>
      <c r="P31" s="88">
        <v>0</v>
      </c>
      <c r="Q31" s="77">
        <v>100</v>
      </c>
      <c r="R31" s="79">
        <v>4.3600000000000003</v>
      </c>
      <c r="S31" s="10">
        <v>11</v>
      </c>
      <c r="T31" s="89">
        <v>100</v>
      </c>
      <c r="U31" s="26"/>
    </row>
    <row r="32" spans="1:21" ht="49.5" customHeight="1" x14ac:dyDescent="0.25">
      <c r="A32" s="119" t="s">
        <v>37</v>
      </c>
      <c r="B32" s="120"/>
      <c r="C32" s="44" t="s">
        <v>22</v>
      </c>
      <c r="D32" s="74">
        <v>15</v>
      </c>
      <c r="E32" s="44">
        <v>15</v>
      </c>
      <c r="F32" s="16">
        <v>15</v>
      </c>
      <c r="G32" s="16">
        <v>100</v>
      </c>
      <c r="H32" s="16">
        <v>8</v>
      </c>
      <c r="I32" s="77">
        <v>53.3</v>
      </c>
      <c r="J32" s="16">
        <v>6</v>
      </c>
      <c r="K32" s="77">
        <v>40</v>
      </c>
      <c r="L32" s="16">
        <v>1</v>
      </c>
      <c r="M32" s="77">
        <v>6.7</v>
      </c>
      <c r="N32" s="16">
        <v>0</v>
      </c>
      <c r="O32" s="16"/>
      <c r="P32" s="16">
        <v>0</v>
      </c>
      <c r="Q32" s="77">
        <v>93.3</v>
      </c>
      <c r="R32" s="79">
        <v>4.5</v>
      </c>
      <c r="S32" s="10">
        <v>15</v>
      </c>
      <c r="T32" s="18">
        <v>100</v>
      </c>
      <c r="U32" s="26"/>
    </row>
    <row r="33" spans="1:23" ht="59.25" customHeight="1" x14ac:dyDescent="0.25">
      <c r="A33" s="28" t="s">
        <v>43</v>
      </c>
      <c r="B33" s="107"/>
      <c r="C33" s="16" t="s">
        <v>46</v>
      </c>
      <c r="D33" s="15">
        <v>13</v>
      </c>
      <c r="E33" s="16">
        <v>13</v>
      </c>
      <c r="F33" s="16">
        <v>13</v>
      </c>
      <c r="G33" s="16">
        <v>100</v>
      </c>
      <c r="H33" s="16">
        <v>5</v>
      </c>
      <c r="I33" s="77">
        <v>38.5</v>
      </c>
      <c r="J33" s="16">
        <v>6</v>
      </c>
      <c r="K33" s="77">
        <v>46.2</v>
      </c>
      <c r="L33" s="16">
        <v>2</v>
      </c>
      <c r="M33" s="77">
        <v>15.3</v>
      </c>
      <c r="N33" s="16">
        <v>0</v>
      </c>
      <c r="O33" s="16"/>
      <c r="P33" s="16">
        <v>0</v>
      </c>
      <c r="Q33" s="77">
        <v>84.6</v>
      </c>
      <c r="R33" s="79">
        <v>4.2</v>
      </c>
      <c r="S33" s="10">
        <v>13</v>
      </c>
      <c r="T33" s="18">
        <v>100</v>
      </c>
      <c r="U33" s="26"/>
    </row>
    <row r="34" spans="1:23" ht="33.75" customHeight="1" x14ac:dyDescent="0.25">
      <c r="A34" s="146" t="s">
        <v>25</v>
      </c>
      <c r="B34" s="147"/>
      <c r="C34" s="4"/>
      <c r="D34" s="17">
        <f>SUM(D29:D33)</f>
        <v>71</v>
      </c>
      <c r="E34" s="94">
        <f t="shared" ref="E34:F34" si="1">SUM(E29:E33)</f>
        <v>71</v>
      </c>
      <c r="F34" s="94">
        <f t="shared" si="1"/>
        <v>71</v>
      </c>
      <c r="G34" s="17">
        <f>SUM(G29:G33)/5</f>
        <v>100</v>
      </c>
      <c r="H34" s="17">
        <f>SUM(H29:H33)</f>
        <v>26</v>
      </c>
      <c r="I34" s="76">
        <f>SUM(I29:I33)/5</f>
        <v>37.32</v>
      </c>
      <c r="J34" s="17">
        <f>SUM(J29:J33)</f>
        <v>31</v>
      </c>
      <c r="K34" s="76">
        <f>SUM(K29:K33)/5</f>
        <v>46.620000000000005</v>
      </c>
      <c r="L34" s="17">
        <f>SUM(L29:L33)</f>
        <v>14</v>
      </c>
      <c r="M34" s="76">
        <f>SUM(M29:M33)/5</f>
        <v>16.059999999999999</v>
      </c>
      <c r="N34" s="17">
        <f>SUM(N29:N33)</f>
        <v>0</v>
      </c>
      <c r="O34" s="17">
        <f>SUM(O29:O32)</f>
        <v>0</v>
      </c>
      <c r="P34" s="17">
        <f>SUM(P29:P33)</f>
        <v>0</v>
      </c>
      <c r="Q34" s="76">
        <f>SUM(Q29:Q33)/5</f>
        <v>83.92</v>
      </c>
      <c r="R34" s="40">
        <f>SUM(R29:R33)/5</f>
        <v>4.2119999999999997</v>
      </c>
      <c r="S34" s="17">
        <f>SUM(S29:S33)</f>
        <v>71</v>
      </c>
      <c r="T34" s="17">
        <f>SUM(T29:T33)/5</f>
        <v>100</v>
      </c>
      <c r="U34" s="25"/>
    </row>
    <row r="35" spans="1:23" ht="36.75" customHeight="1" x14ac:dyDescent="0.25">
      <c r="A35" s="146" t="s">
        <v>28</v>
      </c>
      <c r="B35" s="147"/>
      <c r="C35" s="17"/>
      <c r="D35" s="17">
        <f>D27+D34</f>
        <v>329</v>
      </c>
      <c r="E35" s="17">
        <f t="shared" ref="E35:S35" si="2">E27+E34</f>
        <v>329</v>
      </c>
      <c r="F35" s="17">
        <f t="shared" si="2"/>
        <v>329</v>
      </c>
      <c r="G35" s="17">
        <f>(G27+G34)/2</f>
        <v>100</v>
      </c>
      <c r="H35" s="17">
        <f t="shared" si="2"/>
        <v>106</v>
      </c>
      <c r="I35" s="76">
        <f>(I27+I34)/2</f>
        <v>34.42</v>
      </c>
      <c r="J35" s="17">
        <f t="shared" si="2"/>
        <v>149</v>
      </c>
      <c r="K35" s="76">
        <v>46</v>
      </c>
      <c r="L35" s="17">
        <f t="shared" si="2"/>
        <v>74</v>
      </c>
      <c r="M35" s="76">
        <f>(M27+M34)/2</f>
        <v>19.856666666666662</v>
      </c>
      <c r="N35" s="17">
        <f t="shared" si="2"/>
        <v>0</v>
      </c>
      <c r="O35" s="17">
        <f t="shared" si="2"/>
        <v>0</v>
      </c>
      <c r="P35" s="17">
        <f t="shared" si="2"/>
        <v>0</v>
      </c>
      <c r="Q35" s="76">
        <f>(Q27+Q34)/2</f>
        <v>79.990000000000009</v>
      </c>
      <c r="R35" s="40">
        <f>(R27+R34)/2</f>
        <v>4.1049999999999995</v>
      </c>
      <c r="S35" s="17">
        <f t="shared" si="2"/>
        <v>329</v>
      </c>
      <c r="T35" s="17">
        <f>(T27+T34)/2</f>
        <v>100</v>
      </c>
      <c r="U35" s="25"/>
    </row>
    <row r="36" spans="1:23" ht="36.75" customHeight="1" x14ac:dyDescent="0.25">
      <c r="A36" s="140" t="s">
        <v>52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</row>
    <row r="37" spans="1:23" ht="40.5" customHeight="1" x14ac:dyDescent="0.25">
      <c r="A37" s="137" t="s">
        <v>54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27"/>
    </row>
    <row r="38" spans="1:23" ht="27" customHeight="1" x14ac:dyDescent="0.25">
      <c r="A38" s="28" t="s">
        <v>36</v>
      </c>
      <c r="B38" s="139" t="s">
        <v>82</v>
      </c>
      <c r="C38" s="139"/>
      <c r="D38" s="15">
        <v>20</v>
      </c>
      <c r="E38" s="16">
        <v>20</v>
      </c>
      <c r="F38" s="16">
        <v>20</v>
      </c>
      <c r="G38" s="16">
        <v>100</v>
      </c>
      <c r="H38" s="42">
        <v>6</v>
      </c>
      <c r="I38" s="77">
        <v>30</v>
      </c>
      <c r="J38" s="16">
        <v>10</v>
      </c>
      <c r="K38" s="77">
        <v>50</v>
      </c>
      <c r="L38" s="16">
        <v>4</v>
      </c>
      <c r="M38" s="77">
        <v>20</v>
      </c>
      <c r="N38" s="139">
        <v>0</v>
      </c>
      <c r="O38" s="139"/>
      <c r="P38" s="16">
        <v>0</v>
      </c>
      <c r="Q38" s="77">
        <v>80</v>
      </c>
      <c r="R38" s="79">
        <v>4.0999999999999996</v>
      </c>
      <c r="S38" s="10">
        <v>20</v>
      </c>
      <c r="T38" s="18">
        <v>100</v>
      </c>
      <c r="U38" s="5"/>
      <c r="W38">
        <v>9</v>
      </c>
    </row>
    <row r="39" spans="1:23" ht="35.25" customHeight="1" x14ac:dyDescent="0.25">
      <c r="A39" s="28" t="s">
        <v>35</v>
      </c>
      <c r="B39" s="16"/>
      <c r="C39" s="16" t="s">
        <v>84</v>
      </c>
      <c r="D39" s="15">
        <v>23</v>
      </c>
      <c r="E39" s="16">
        <v>23</v>
      </c>
      <c r="F39" s="16">
        <v>23</v>
      </c>
      <c r="G39" s="16">
        <v>100</v>
      </c>
      <c r="H39" s="42">
        <v>12</v>
      </c>
      <c r="I39" s="77">
        <v>52.2</v>
      </c>
      <c r="J39" s="16">
        <v>10</v>
      </c>
      <c r="K39" s="77">
        <v>43.5</v>
      </c>
      <c r="L39" s="16">
        <v>1</v>
      </c>
      <c r="M39" s="77">
        <v>4</v>
      </c>
      <c r="N39" s="16">
        <v>0</v>
      </c>
      <c r="O39" s="16"/>
      <c r="P39" s="16">
        <v>0</v>
      </c>
      <c r="Q39" s="77">
        <v>96</v>
      </c>
      <c r="R39" s="79">
        <v>4.4000000000000004</v>
      </c>
      <c r="S39" s="10">
        <v>23</v>
      </c>
      <c r="T39" s="18">
        <v>100</v>
      </c>
      <c r="U39" s="5"/>
    </row>
    <row r="40" spans="1:23" ht="31.5" x14ac:dyDescent="0.25">
      <c r="A40" s="28" t="s">
        <v>35</v>
      </c>
      <c r="B40" s="139" t="s">
        <v>83</v>
      </c>
      <c r="C40" s="139"/>
      <c r="D40" s="15">
        <v>23</v>
      </c>
      <c r="E40" s="16">
        <v>23</v>
      </c>
      <c r="F40" s="16">
        <v>23</v>
      </c>
      <c r="G40" s="16">
        <v>100</v>
      </c>
      <c r="H40" s="16">
        <v>10</v>
      </c>
      <c r="I40" s="77">
        <v>43.5</v>
      </c>
      <c r="J40" s="16">
        <v>12</v>
      </c>
      <c r="K40" s="77">
        <v>52</v>
      </c>
      <c r="L40" s="16">
        <v>1</v>
      </c>
      <c r="M40" s="77">
        <v>4</v>
      </c>
      <c r="N40" s="139">
        <v>0</v>
      </c>
      <c r="O40" s="139"/>
      <c r="P40" s="16">
        <v>0</v>
      </c>
      <c r="Q40" s="77">
        <v>96</v>
      </c>
      <c r="R40" s="79">
        <v>4.4000000000000004</v>
      </c>
      <c r="S40" s="10">
        <v>23</v>
      </c>
      <c r="T40" s="85">
        <v>100</v>
      </c>
      <c r="U40" s="5"/>
    </row>
    <row r="41" spans="1:23" ht="21.75" customHeight="1" x14ac:dyDescent="0.25">
      <c r="A41" s="29" t="s">
        <v>23</v>
      </c>
      <c r="B41" s="157" t="s">
        <v>56</v>
      </c>
      <c r="C41" s="157"/>
      <c r="D41" s="15">
        <v>14</v>
      </c>
      <c r="E41" s="18">
        <v>14</v>
      </c>
      <c r="F41" s="18">
        <v>14</v>
      </c>
      <c r="G41" s="18">
        <v>100</v>
      </c>
      <c r="H41" s="18">
        <v>5</v>
      </c>
      <c r="I41" s="75">
        <v>35.700000000000003</v>
      </c>
      <c r="J41" s="18">
        <v>8</v>
      </c>
      <c r="K41" s="75">
        <v>57.1</v>
      </c>
      <c r="L41" s="18">
        <v>1</v>
      </c>
      <c r="M41" s="75">
        <v>7.2</v>
      </c>
      <c r="N41" s="18">
        <v>0</v>
      </c>
      <c r="O41" s="18"/>
      <c r="P41" s="18">
        <v>0</v>
      </c>
      <c r="Q41" s="75">
        <v>92.9</v>
      </c>
      <c r="R41" s="41">
        <v>4.3</v>
      </c>
      <c r="S41" s="10">
        <v>14</v>
      </c>
      <c r="T41" s="18">
        <v>100</v>
      </c>
      <c r="U41" s="9"/>
    </row>
    <row r="42" spans="1:23" ht="49.5" customHeight="1" x14ac:dyDescent="0.25">
      <c r="A42" s="56" t="s">
        <v>51</v>
      </c>
      <c r="B42" s="158" t="s">
        <v>85</v>
      </c>
      <c r="C42" s="158"/>
      <c r="D42" s="62">
        <v>19</v>
      </c>
      <c r="E42" s="74">
        <v>19</v>
      </c>
      <c r="F42" s="18">
        <v>19</v>
      </c>
      <c r="G42" s="18">
        <v>100</v>
      </c>
      <c r="H42" s="18">
        <v>2</v>
      </c>
      <c r="I42" s="75">
        <v>10.5</v>
      </c>
      <c r="J42" s="18">
        <v>9</v>
      </c>
      <c r="K42" s="75">
        <v>47.3</v>
      </c>
      <c r="L42" s="18">
        <v>8</v>
      </c>
      <c r="M42" s="75">
        <v>42.1</v>
      </c>
      <c r="N42" s="18">
        <v>0</v>
      </c>
      <c r="O42" s="18"/>
      <c r="P42" s="18">
        <v>0</v>
      </c>
      <c r="Q42" s="75">
        <v>57.8</v>
      </c>
      <c r="R42" s="41">
        <v>3.68</v>
      </c>
      <c r="S42" s="10">
        <v>19</v>
      </c>
      <c r="T42" s="18">
        <v>100</v>
      </c>
      <c r="U42" s="30"/>
    </row>
    <row r="43" spans="1:23" ht="66.75" customHeight="1" x14ac:dyDescent="0.25">
      <c r="A43" s="56" t="s">
        <v>89</v>
      </c>
      <c r="B43" s="92"/>
      <c r="C43" s="92" t="s">
        <v>88</v>
      </c>
      <c r="D43" s="92">
        <v>21</v>
      </c>
      <c r="E43" s="74">
        <v>21</v>
      </c>
      <c r="F43" s="93">
        <v>21</v>
      </c>
      <c r="G43" s="93">
        <v>100</v>
      </c>
      <c r="H43" s="93">
        <v>2</v>
      </c>
      <c r="I43" s="75">
        <v>11</v>
      </c>
      <c r="J43" s="93">
        <v>2</v>
      </c>
      <c r="K43" s="75">
        <v>11</v>
      </c>
      <c r="L43" s="93">
        <v>17</v>
      </c>
      <c r="M43" s="75">
        <v>78</v>
      </c>
      <c r="N43" s="93">
        <v>0</v>
      </c>
      <c r="O43" s="93"/>
      <c r="P43" s="93">
        <v>0</v>
      </c>
      <c r="Q43" s="75">
        <v>19</v>
      </c>
      <c r="R43" s="41">
        <v>3.6</v>
      </c>
      <c r="S43" s="10">
        <v>21</v>
      </c>
      <c r="T43" s="93">
        <v>100</v>
      </c>
      <c r="U43" s="30"/>
    </row>
    <row r="44" spans="1:23" ht="32.25" customHeight="1" x14ac:dyDescent="0.25">
      <c r="A44" s="56" t="s">
        <v>90</v>
      </c>
      <c r="B44" s="92"/>
      <c r="C44" s="92" t="s">
        <v>91</v>
      </c>
      <c r="D44" s="92">
        <v>10</v>
      </c>
      <c r="E44" s="74">
        <v>10</v>
      </c>
      <c r="F44" s="93">
        <v>10</v>
      </c>
      <c r="G44" s="93">
        <v>100</v>
      </c>
      <c r="H44" s="93">
        <v>7</v>
      </c>
      <c r="I44" s="75">
        <v>70</v>
      </c>
      <c r="J44" s="93">
        <v>3</v>
      </c>
      <c r="K44" s="75">
        <v>30</v>
      </c>
      <c r="L44" s="93">
        <v>0</v>
      </c>
      <c r="M44" s="75">
        <v>0</v>
      </c>
      <c r="N44" s="93">
        <v>0</v>
      </c>
      <c r="O44" s="93"/>
      <c r="P44" s="93">
        <v>0</v>
      </c>
      <c r="Q44" s="75">
        <v>70</v>
      </c>
      <c r="R44" s="41">
        <v>3.7</v>
      </c>
      <c r="S44" s="10">
        <v>10</v>
      </c>
      <c r="T44" s="93">
        <v>100</v>
      </c>
      <c r="U44" s="30"/>
    </row>
    <row r="45" spans="1:23" ht="32.25" customHeight="1" x14ac:dyDescent="0.25">
      <c r="A45" s="159" t="s">
        <v>27</v>
      </c>
      <c r="B45" s="160"/>
      <c r="C45" s="160"/>
      <c r="D45" s="23">
        <f>SUM(D38:D44)</f>
        <v>130</v>
      </c>
      <c r="E45" s="95">
        <f t="shared" ref="E45:S45" si="3">SUM(E38:E44)</f>
        <v>130</v>
      </c>
      <c r="F45" s="95">
        <f t="shared" si="3"/>
        <v>130</v>
      </c>
      <c r="G45" s="95">
        <f>SUM(G38:G44)/7</f>
        <v>100</v>
      </c>
      <c r="H45" s="95">
        <f t="shared" si="3"/>
        <v>44</v>
      </c>
      <c r="I45" s="78">
        <f>SUM(I38:I44)/7</f>
        <v>36.128571428571426</v>
      </c>
      <c r="J45" s="95">
        <f>SUM(J38:J44)</f>
        <v>54</v>
      </c>
      <c r="K45" s="78">
        <f>SUM(K38:K44)/7</f>
        <v>41.557142857142857</v>
      </c>
      <c r="L45" s="95">
        <f>SUM(L38:L44)</f>
        <v>32</v>
      </c>
      <c r="M45" s="78">
        <f>SUM(M38:M44)/7</f>
        <v>22.185714285714287</v>
      </c>
      <c r="N45" s="95">
        <f t="shared" si="3"/>
        <v>0</v>
      </c>
      <c r="O45" s="95">
        <f t="shared" si="3"/>
        <v>0</v>
      </c>
      <c r="P45" s="95">
        <f t="shared" si="3"/>
        <v>0</v>
      </c>
      <c r="Q45" s="78">
        <f>SUM(Q38:Q44)/7</f>
        <v>73.099999999999994</v>
      </c>
      <c r="R45" s="66">
        <f>SUM(R38:R44)/7</f>
        <v>4.0257142857142858</v>
      </c>
      <c r="S45" s="95">
        <f t="shared" si="3"/>
        <v>130</v>
      </c>
      <c r="T45" s="95">
        <f>SUM(T38:T44)/7</f>
        <v>100</v>
      </c>
      <c r="U45" s="27"/>
    </row>
    <row r="46" spans="1:23" ht="33.75" customHeight="1" thickBot="1" x14ac:dyDescent="0.3">
      <c r="A46" s="150" t="s">
        <v>12</v>
      </c>
      <c r="B46" s="151"/>
      <c r="C46" s="151"/>
      <c r="D46" s="52">
        <f>D35+D45</f>
        <v>459</v>
      </c>
      <c r="E46" s="52">
        <f>E35+E45</f>
        <v>459</v>
      </c>
      <c r="F46" s="52">
        <f>F35+F45</f>
        <v>459</v>
      </c>
      <c r="G46" s="54">
        <f>(G35+G45)/2</f>
        <v>100</v>
      </c>
      <c r="H46" s="52">
        <f>H35+H45</f>
        <v>150</v>
      </c>
      <c r="I46" s="54">
        <f>(I35+I45)/2</f>
        <v>35.27428571428571</v>
      </c>
      <c r="J46" s="52">
        <f>J35+J45</f>
        <v>203</v>
      </c>
      <c r="K46" s="54">
        <f>(K35+K45)/2</f>
        <v>43.778571428571425</v>
      </c>
      <c r="L46" s="54">
        <f>L35+L45</f>
        <v>106</v>
      </c>
      <c r="M46" s="54">
        <f>(M35+M45)/2</f>
        <v>21.021190476190476</v>
      </c>
      <c r="N46" s="52">
        <f>N35+N45</f>
        <v>0</v>
      </c>
      <c r="O46" s="52">
        <f>O35+O45</f>
        <v>0</v>
      </c>
      <c r="P46" s="52">
        <f>P35+P45</f>
        <v>0</v>
      </c>
      <c r="Q46" s="54">
        <f>(Q35+Q45)/2</f>
        <v>76.545000000000002</v>
      </c>
      <c r="R46" s="53">
        <f>(R35+R45)/2</f>
        <v>4.0653571428571427</v>
      </c>
      <c r="S46" s="52">
        <f>S35+S45</f>
        <v>459</v>
      </c>
      <c r="T46" s="54">
        <f>(T35+T45)/2</f>
        <v>100</v>
      </c>
      <c r="U46" s="55"/>
    </row>
    <row r="47" spans="1:23" ht="33.75" customHeight="1" thickBot="1" x14ac:dyDescent="0.3">
      <c r="A47" s="154" t="s">
        <v>55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6"/>
    </row>
    <row r="48" spans="1:23" ht="34.5" customHeight="1" x14ac:dyDescent="0.25">
      <c r="A48" s="148" t="s">
        <v>54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3"/>
    </row>
    <row r="49" spans="1:21" ht="48.75" customHeight="1" x14ac:dyDescent="0.25">
      <c r="A49" s="187" t="s">
        <v>60</v>
      </c>
      <c r="B49" s="188"/>
      <c r="C49" s="35" t="s">
        <v>61</v>
      </c>
      <c r="D49" s="35">
        <v>17</v>
      </c>
      <c r="E49" s="36">
        <v>17</v>
      </c>
      <c r="F49" s="36">
        <v>17</v>
      </c>
      <c r="G49" s="36">
        <v>100</v>
      </c>
      <c r="H49" s="36">
        <v>5</v>
      </c>
      <c r="I49" s="36">
        <v>29.4</v>
      </c>
      <c r="J49" s="36">
        <v>7</v>
      </c>
      <c r="K49" s="36">
        <v>41.2</v>
      </c>
      <c r="L49" s="36">
        <v>5</v>
      </c>
      <c r="M49" s="36">
        <v>29.4</v>
      </c>
      <c r="N49" s="36">
        <v>0</v>
      </c>
      <c r="O49" s="36"/>
      <c r="P49" s="36">
        <v>0</v>
      </c>
      <c r="Q49" s="37">
        <v>70.599999999999994</v>
      </c>
      <c r="R49" s="86">
        <v>4</v>
      </c>
      <c r="S49" s="36">
        <v>17</v>
      </c>
      <c r="T49" s="36">
        <v>100</v>
      </c>
      <c r="U49" s="39"/>
    </row>
    <row r="50" spans="1:21" ht="39" customHeight="1" x14ac:dyDescent="0.25">
      <c r="A50" s="172" t="s">
        <v>13</v>
      </c>
      <c r="B50" s="173"/>
      <c r="C50" s="173"/>
      <c r="D50" s="34">
        <f>SUM(D49:D49)</f>
        <v>17</v>
      </c>
      <c r="E50" s="34">
        <f>SUM(E49:E49)</f>
        <v>17</v>
      </c>
      <c r="F50" s="34">
        <f>SUM(F49:F49)</f>
        <v>17</v>
      </c>
      <c r="G50" s="34">
        <f t="shared" ref="G50:R50" si="4">SUM(G49:G49)/1</f>
        <v>100</v>
      </c>
      <c r="H50" s="34">
        <f t="shared" si="4"/>
        <v>5</v>
      </c>
      <c r="I50" s="34">
        <f t="shared" si="4"/>
        <v>29.4</v>
      </c>
      <c r="J50" s="34">
        <f t="shared" si="4"/>
        <v>7</v>
      </c>
      <c r="K50" s="34">
        <f t="shared" si="4"/>
        <v>41.2</v>
      </c>
      <c r="L50" s="34">
        <f t="shared" si="4"/>
        <v>5</v>
      </c>
      <c r="M50" s="34">
        <f t="shared" si="4"/>
        <v>29.4</v>
      </c>
      <c r="N50" s="34">
        <f t="shared" si="4"/>
        <v>0</v>
      </c>
      <c r="O50" s="34">
        <f t="shared" si="4"/>
        <v>0</v>
      </c>
      <c r="P50" s="34">
        <f t="shared" si="4"/>
        <v>0</v>
      </c>
      <c r="Q50" s="34">
        <f t="shared" si="4"/>
        <v>70.599999999999994</v>
      </c>
      <c r="R50" s="87">
        <f t="shared" si="4"/>
        <v>4</v>
      </c>
      <c r="S50" s="34">
        <f>SUM(S49:S49)</f>
        <v>17</v>
      </c>
      <c r="T50" s="34">
        <f>SUM(T49:T49)/1</f>
        <v>100</v>
      </c>
      <c r="U50" s="38"/>
    </row>
    <row r="51" spans="1:21" ht="31.5" customHeight="1" x14ac:dyDescent="0.25">
      <c r="A51" s="174" t="s">
        <v>47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6"/>
    </row>
    <row r="52" spans="1:21" ht="30.75" customHeight="1" x14ac:dyDescent="0.25">
      <c r="A52" s="178" t="s">
        <v>48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80"/>
    </row>
    <row r="53" spans="1:21" ht="57" customHeight="1" x14ac:dyDescent="0.25">
      <c r="A53" s="119" t="s">
        <v>96</v>
      </c>
      <c r="B53" s="120"/>
      <c r="C53" s="65" t="s">
        <v>92</v>
      </c>
      <c r="D53" s="65">
        <v>12</v>
      </c>
      <c r="E53" s="65">
        <v>12</v>
      </c>
      <c r="F53" s="65">
        <v>12</v>
      </c>
      <c r="G53" s="65">
        <v>100</v>
      </c>
      <c r="H53" s="65">
        <v>0</v>
      </c>
      <c r="I53" s="65">
        <v>0</v>
      </c>
      <c r="J53" s="65">
        <v>4</v>
      </c>
      <c r="K53" s="65">
        <v>33</v>
      </c>
      <c r="L53" s="65">
        <v>8</v>
      </c>
      <c r="M53" s="65">
        <v>67</v>
      </c>
      <c r="N53" s="65">
        <v>0</v>
      </c>
      <c r="O53" s="65"/>
      <c r="P53" s="65">
        <v>0</v>
      </c>
      <c r="Q53" s="64">
        <v>33</v>
      </c>
      <c r="R53" s="64">
        <v>3.3</v>
      </c>
      <c r="S53" s="65">
        <v>12</v>
      </c>
      <c r="T53" s="65">
        <v>100</v>
      </c>
      <c r="U53" s="14"/>
    </row>
    <row r="54" spans="1:21" ht="57" customHeight="1" x14ac:dyDescent="0.25">
      <c r="A54" s="96" t="s">
        <v>13</v>
      </c>
      <c r="B54" s="96"/>
      <c r="C54" s="97"/>
      <c r="D54" s="97">
        <f>D53</f>
        <v>12</v>
      </c>
      <c r="E54" s="97">
        <f t="shared" ref="E54:T54" si="5">E53</f>
        <v>12</v>
      </c>
      <c r="F54" s="97">
        <f t="shared" si="5"/>
        <v>12</v>
      </c>
      <c r="G54" s="97">
        <f t="shared" si="5"/>
        <v>100</v>
      </c>
      <c r="H54" s="97">
        <f t="shared" si="5"/>
        <v>0</v>
      </c>
      <c r="I54" s="97">
        <f t="shared" si="5"/>
        <v>0</v>
      </c>
      <c r="J54" s="97">
        <f t="shared" si="5"/>
        <v>4</v>
      </c>
      <c r="K54" s="97">
        <f t="shared" si="5"/>
        <v>33</v>
      </c>
      <c r="L54" s="97">
        <f t="shared" si="5"/>
        <v>8</v>
      </c>
      <c r="M54" s="97">
        <f t="shared" si="5"/>
        <v>67</v>
      </c>
      <c r="N54" s="97">
        <f t="shared" si="5"/>
        <v>0</v>
      </c>
      <c r="O54" s="97">
        <f t="shared" si="5"/>
        <v>0</v>
      </c>
      <c r="P54" s="97">
        <f t="shared" si="5"/>
        <v>0</v>
      </c>
      <c r="Q54" s="97">
        <f t="shared" si="5"/>
        <v>33</v>
      </c>
      <c r="R54" s="97">
        <f t="shared" si="5"/>
        <v>3.3</v>
      </c>
      <c r="S54" s="97">
        <f t="shared" si="5"/>
        <v>12</v>
      </c>
      <c r="T54" s="97">
        <f t="shared" si="5"/>
        <v>100</v>
      </c>
      <c r="U54" s="98"/>
    </row>
    <row r="55" spans="1:21" ht="41.25" customHeight="1" x14ac:dyDescent="0.25">
      <c r="A55" s="181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3"/>
    </row>
    <row r="56" spans="1:21" ht="38.25" customHeight="1" x14ac:dyDescent="0.25">
      <c r="A56" s="177" t="s">
        <v>31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</row>
    <row r="57" spans="1:21" ht="51" customHeight="1" x14ac:dyDescent="0.25">
      <c r="A57" s="119" t="s">
        <v>97</v>
      </c>
      <c r="B57" s="120"/>
      <c r="C57" s="44" t="s">
        <v>93</v>
      </c>
      <c r="D57" s="62">
        <v>14</v>
      </c>
      <c r="E57" s="18">
        <v>14</v>
      </c>
      <c r="F57" s="18">
        <v>14</v>
      </c>
      <c r="G57" s="18">
        <v>100</v>
      </c>
      <c r="H57" s="18">
        <v>7</v>
      </c>
      <c r="I57" s="18">
        <v>50</v>
      </c>
      <c r="J57" s="18">
        <v>4</v>
      </c>
      <c r="K57" s="18">
        <v>29</v>
      </c>
      <c r="L57" s="18">
        <v>3</v>
      </c>
      <c r="M57" s="18">
        <v>21</v>
      </c>
      <c r="N57" s="18">
        <v>0</v>
      </c>
      <c r="O57" s="18"/>
      <c r="P57" s="18">
        <v>0</v>
      </c>
      <c r="Q57" s="13">
        <v>79</v>
      </c>
      <c r="R57" s="63">
        <v>4.3</v>
      </c>
      <c r="S57" s="18">
        <v>14</v>
      </c>
      <c r="T57" s="18">
        <v>100</v>
      </c>
      <c r="U57" s="43"/>
    </row>
    <row r="58" spans="1:21" ht="45.75" customHeight="1" x14ac:dyDescent="0.25">
      <c r="A58" s="170" t="s">
        <v>13</v>
      </c>
      <c r="B58" s="171"/>
      <c r="C58" s="171"/>
      <c r="D58" s="6">
        <f>D57</f>
        <v>14</v>
      </c>
      <c r="E58" s="6">
        <f t="shared" ref="E58:T58" si="6">E57</f>
        <v>14</v>
      </c>
      <c r="F58" s="6">
        <f t="shared" si="6"/>
        <v>14</v>
      </c>
      <c r="G58" s="6">
        <f t="shared" si="6"/>
        <v>100</v>
      </c>
      <c r="H58" s="6">
        <f t="shared" si="6"/>
        <v>7</v>
      </c>
      <c r="I58" s="6">
        <f t="shared" si="6"/>
        <v>50</v>
      </c>
      <c r="J58" s="6">
        <f t="shared" si="6"/>
        <v>4</v>
      </c>
      <c r="K58" s="6">
        <f t="shared" si="6"/>
        <v>29</v>
      </c>
      <c r="L58" s="6">
        <f t="shared" si="6"/>
        <v>3</v>
      </c>
      <c r="M58" s="6">
        <f t="shared" si="6"/>
        <v>21</v>
      </c>
      <c r="N58" s="6">
        <f t="shared" si="6"/>
        <v>0</v>
      </c>
      <c r="O58" s="6">
        <f t="shared" si="6"/>
        <v>0</v>
      </c>
      <c r="P58" s="6">
        <f t="shared" si="6"/>
        <v>0</v>
      </c>
      <c r="Q58" s="6">
        <f t="shared" si="6"/>
        <v>79</v>
      </c>
      <c r="R58" s="6">
        <f t="shared" si="6"/>
        <v>4.3</v>
      </c>
      <c r="S58" s="6">
        <f t="shared" si="6"/>
        <v>14</v>
      </c>
      <c r="T58" s="6">
        <f t="shared" si="6"/>
        <v>100</v>
      </c>
      <c r="U58" s="31"/>
    </row>
    <row r="59" spans="1:21" ht="37.5" customHeight="1" x14ac:dyDescent="0.25">
      <c r="A59" s="167" t="s">
        <v>30</v>
      </c>
      <c r="B59" s="168"/>
      <c r="C59" s="168"/>
      <c r="D59" s="168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3"/>
    </row>
    <row r="60" spans="1:21" ht="37.5" customHeight="1" x14ac:dyDescent="0.25">
      <c r="A60" s="104" t="s">
        <v>49</v>
      </c>
      <c r="B60" s="105"/>
      <c r="C60" s="51" t="s">
        <v>84</v>
      </c>
      <c r="D60" s="57">
        <v>21</v>
      </c>
      <c r="E60" s="57">
        <v>21</v>
      </c>
      <c r="F60" s="57">
        <v>21</v>
      </c>
      <c r="G60" s="57">
        <v>100</v>
      </c>
      <c r="H60" s="57">
        <v>0</v>
      </c>
      <c r="I60" s="83">
        <v>0</v>
      </c>
      <c r="J60" s="57">
        <v>13</v>
      </c>
      <c r="K60" s="83">
        <v>61</v>
      </c>
      <c r="L60" s="57">
        <v>8</v>
      </c>
      <c r="M60" s="83">
        <v>38</v>
      </c>
      <c r="N60" s="57">
        <v>0</v>
      </c>
      <c r="O60" s="57"/>
      <c r="P60" s="57">
        <v>0</v>
      </c>
      <c r="Q60" s="57">
        <v>62</v>
      </c>
      <c r="R60" s="57">
        <v>3.6</v>
      </c>
      <c r="S60" s="57">
        <v>21</v>
      </c>
      <c r="T60" s="57">
        <v>100</v>
      </c>
      <c r="U60" s="50"/>
    </row>
    <row r="61" spans="1:21" ht="64.5" customHeight="1" x14ac:dyDescent="0.25">
      <c r="A61" s="104" t="s">
        <v>50</v>
      </c>
      <c r="B61" s="105"/>
      <c r="C61" s="51" t="s">
        <v>94</v>
      </c>
      <c r="D61" s="57">
        <v>16</v>
      </c>
      <c r="E61" s="57">
        <v>16</v>
      </c>
      <c r="F61" s="57">
        <v>16</v>
      </c>
      <c r="G61" s="57">
        <v>100</v>
      </c>
      <c r="H61" s="57">
        <v>4</v>
      </c>
      <c r="I61" s="83">
        <v>25</v>
      </c>
      <c r="J61" s="57">
        <v>4</v>
      </c>
      <c r="K61" s="83">
        <v>25</v>
      </c>
      <c r="L61" s="57">
        <v>8</v>
      </c>
      <c r="M61" s="83">
        <v>50</v>
      </c>
      <c r="N61" s="57">
        <v>0</v>
      </c>
      <c r="O61" s="57"/>
      <c r="P61" s="57">
        <v>0</v>
      </c>
      <c r="Q61" s="57">
        <v>50</v>
      </c>
      <c r="R61" s="57">
        <v>3.1</v>
      </c>
      <c r="S61" s="57">
        <v>16</v>
      </c>
      <c r="T61" s="57">
        <v>100</v>
      </c>
      <c r="U61" s="50"/>
    </row>
    <row r="62" spans="1:21" ht="56.25" customHeight="1" x14ac:dyDescent="0.25">
      <c r="A62" s="119" t="s">
        <v>96</v>
      </c>
      <c r="B62" s="120"/>
      <c r="C62" s="45" t="s">
        <v>95</v>
      </c>
      <c r="D62" s="58">
        <v>11</v>
      </c>
      <c r="E62" s="59">
        <v>11</v>
      </c>
      <c r="F62" s="59">
        <v>11</v>
      </c>
      <c r="G62" s="59">
        <v>100</v>
      </c>
      <c r="H62" s="59">
        <v>1</v>
      </c>
      <c r="I62" s="84">
        <v>9</v>
      </c>
      <c r="J62" s="59">
        <v>2</v>
      </c>
      <c r="K62" s="84">
        <v>18</v>
      </c>
      <c r="L62" s="59">
        <v>8</v>
      </c>
      <c r="M62" s="84">
        <v>73</v>
      </c>
      <c r="N62" s="59">
        <v>0</v>
      </c>
      <c r="O62" s="60"/>
      <c r="P62" s="59">
        <v>0</v>
      </c>
      <c r="Q62" s="61">
        <v>37</v>
      </c>
      <c r="R62" s="61">
        <v>3.4</v>
      </c>
      <c r="S62" s="59">
        <v>11</v>
      </c>
      <c r="T62" s="59">
        <v>100</v>
      </c>
      <c r="U62" s="46"/>
    </row>
    <row r="63" spans="1:21" ht="39" customHeight="1" x14ac:dyDescent="0.25">
      <c r="A63" s="164" t="s">
        <v>13</v>
      </c>
      <c r="B63" s="165"/>
      <c r="C63" s="166"/>
      <c r="D63" s="7">
        <f>SUM(D60:D62)</f>
        <v>48</v>
      </c>
      <c r="E63" s="7">
        <f t="shared" ref="E63:P63" si="7">SUM(E60:E62)</f>
        <v>48</v>
      </c>
      <c r="F63" s="7">
        <f t="shared" si="7"/>
        <v>48</v>
      </c>
      <c r="G63" s="7">
        <f>SUM(G60:G62)/3</f>
        <v>100</v>
      </c>
      <c r="H63" s="7">
        <f t="shared" si="7"/>
        <v>5</v>
      </c>
      <c r="I63" s="81">
        <f>SUM(I60:I62)/3</f>
        <v>11.333333333333334</v>
      </c>
      <c r="J63" s="7">
        <f t="shared" si="7"/>
        <v>19</v>
      </c>
      <c r="K63" s="81">
        <f>SUM(K60:K62)/3</f>
        <v>34.666666666666664</v>
      </c>
      <c r="L63" s="7">
        <f t="shared" si="7"/>
        <v>24</v>
      </c>
      <c r="M63" s="81">
        <f>SUM(M60:M62)/3</f>
        <v>53.666666666666664</v>
      </c>
      <c r="N63" s="7">
        <f t="shared" si="7"/>
        <v>0</v>
      </c>
      <c r="O63" s="7">
        <f t="shared" si="7"/>
        <v>0</v>
      </c>
      <c r="P63" s="7">
        <f t="shared" si="7"/>
        <v>0</v>
      </c>
      <c r="Q63" s="81">
        <f>SUM(Q60:Q62)/3</f>
        <v>49.666666666666664</v>
      </c>
      <c r="R63" s="99">
        <f>SUM(R60:R62)/3</f>
        <v>3.3666666666666667</v>
      </c>
      <c r="S63" s="7">
        <f>SUM(S60:S62)</f>
        <v>48</v>
      </c>
      <c r="T63" s="7">
        <f>SUM(T60:T62)/3</f>
        <v>100</v>
      </c>
      <c r="U63" s="32"/>
    </row>
    <row r="64" spans="1:21" ht="39.75" customHeight="1" x14ac:dyDescent="0.25">
      <c r="A64" s="190" t="s">
        <v>29</v>
      </c>
      <c r="B64" s="191"/>
      <c r="C64" s="192"/>
      <c r="D64" s="8">
        <f>D45+D50+D54+D58+D63</f>
        <v>221</v>
      </c>
      <c r="E64" s="8">
        <f t="shared" ref="E64:S64" si="8">E45+E50+E54+E58+E63</f>
        <v>221</v>
      </c>
      <c r="F64" s="8">
        <f t="shared" si="8"/>
        <v>221</v>
      </c>
      <c r="G64" s="72">
        <f>(G45+G50+G54+G58+G63)/5</f>
        <v>100</v>
      </c>
      <c r="H64" s="8">
        <f t="shared" si="8"/>
        <v>61</v>
      </c>
      <c r="I64" s="100">
        <f>(I45+I50+I54+I58+I63)/5</f>
        <v>25.372380952380951</v>
      </c>
      <c r="J64" s="8">
        <f t="shared" si="8"/>
        <v>88</v>
      </c>
      <c r="K64" s="100">
        <f>(K45+K50+K54+K58+K63)/5</f>
        <v>35.884761904761902</v>
      </c>
      <c r="L64" s="8">
        <f t="shared" si="8"/>
        <v>72</v>
      </c>
      <c r="M64" s="100">
        <f>(M45+M50+M54+M58+M63)/5</f>
        <v>38.650476190476191</v>
      </c>
      <c r="N64" s="8">
        <f t="shared" si="8"/>
        <v>0</v>
      </c>
      <c r="O64" s="8">
        <f t="shared" si="8"/>
        <v>0</v>
      </c>
      <c r="P64" s="8">
        <f t="shared" si="8"/>
        <v>0</v>
      </c>
      <c r="Q64" s="100">
        <f>(Q45+Q50+Q54+Q58+Q63)/5</f>
        <v>61.073333333333338</v>
      </c>
      <c r="R64" s="100">
        <f>(R45+R50+R54+R58+R63)/5</f>
        <v>3.7984761904761912</v>
      </c>
      <c r="S64" s="8">
        <f t="shared" si="8"/>
        <v>221</v>
      </c>
      <c r="T64" s="72">
        <f>(T45+T50+T53+T57+T63)/5</f>
        <v>100</v>
      </c>
      <c r="U64" s="33"/>
    </row>
    <row r="65" spans="1:21" ht="39.75" customHeight="1" x14ac:dyDescent="0.25">
      <c r="A65" s="184" t="s">
        <v>58</v>
      </c>
      <c r="B65" s="185"/>
      <c r="C65" s="186"/>
      <c r="D65" s="70">
        <f>D35</f>
        <v>329</v>
      </c>
      <c r="E65" s="70">
        <f t="shared" ref="E65:S65" si="9">E35</f>
        <v>329</v>
      </c>
      <c r="F65" s="70">
        <f t="shared" si="9"/>
        <v>329</v>
      </c>
      <c r="G65" s="189">
        <f t="shared" si="9"/>
        <v>100</v>
      </c>
      <c r="H65" s="70">
        <f t="shared" si="9"/>
        <v>106</v>
      </c>
      <c r="I65" s="101">
        <f t="shared" si="9"/>
        <v>34.42</v>
      </c>
      <c r="J65" s="70">
        <f t="shared" si="9"/>
        <v>149</v>
      </c>
      <c r="K65" s="101">
        <f t="shared" si="9"/>
        <v>46</v>
      </c>
      <c r="L65" s="70">
        <f t="shared" si="9"/>
        <v>74</v>
      </c>
      <c r="M65" s="101">
        <v>19.600000000000001</v>
      </c>
      <c r="N65" s="70">
        <f t="shared" si="9"/>
        <v>0</v>
      </c>
      <c r="O65" s="70">
        <f t="shared" si="9"/>
        <v>0</v>
      </c>
      <c r="P65" s="70">
        <f t="shared" si="9"/>
        <v>0</v>
      </c>
      <c r="Q65" s="101">
        <f t="shared" si="9"/>
        <v>79.990000000000009</v>
      </c>
      <c r="R65" s="101">
        <f t="shared" si="9"/>
        <v>4.1049999999999995</v>
      </c>
      <c r="S65" s="70">
        <f t="shared" si="9"/>
        <v>329</v>
      </c>
      <c r="T65" s="70">
        <f t="shared" ref="T65" si="10">T35</f>
        <v>100</v>
      </c>
      <c r="U65" s="71"/>
    </row>
    <row r="66" spans="1:21" ht="39.75" customHeight="1" thickBot="1" x14ac:dyDescent="0.3">
      <c r="A66" s="67" t="s">
        <v>40</v>
      </c>
      <c r="B66" s="193"/>
      <c r="C66" s="194"/>
      <c r="D66" s="68">
        <f t="shared" ref="D66:S66" si="11">D27+D45+D50+D54+D58+D63</f>
        <v>479</v>
      </c>
      <c r="E66" s="68">
        <f t="shared" si="11"/>
        <v>479</v>
      </c>
      <c r="F66" s="68">
        <f t="shared" si="11"/>
        <v>479</v>
      </c>
      <c r="G66" s="73">
        <f>(G27+G45+G50+G54+G58+G63)/6</f>
        <v>100</v>
      </c>
      <c r="H66" s="68">
        <f t="shared" si="11"/>
        <v>141</v>
      </c>
      <c r="I66" s="102">
        <f>(I27+I45+I50+I54+I58+I63)/6</f>
        <v>26.396984126984126</v>
      </c>
      <c r="J66" s="68">
        <f t="shared" si="11"/>
        <v>206</v>
      </c>
      <c r="K66" s="102">
        <f>(K27+K45+K50+K54+K58+K63)/6</f>
        <v>37.237301587301587</v>
      </c>
      <c r="L66" s="68">
        <f t="shared" si="11"/>
        <v>132</v>
      </c>
      <c r="M66" s="102">
        <v>36.4</v>
      </c>
      <c r="N66" s="68">
        <f t="shared" si="11"/>
        <v>0</v>
      </c>
      <c r="O66" s="68">
        <f t="shared" si="11"/>
        <v>0</v>
      </c>
      <c r="P66" s="68">
        <f t="shared" si="11"/>
        <v>0</v>
      </c>
      <c r="Q66" s="102">
        <f>(Q27+Q45+Q50+Q54+Q58+Q63)/6</f>
        <v>63.571111111111115</v>
      </c>
      <c r="R66" s="102">
        <f>(R27+R45+R50+R54+R58+R63)/6</f>
        <v>3.8317301587301587</v>
      </c>
      <c r="S66" s="68">
        <f t="shared" si="11"/>
        <v>479</v>
      </c>
      <c r="T66" s="73">
        <f>(T27+T45+T50+T54+T58+T63)/6</f>
        <v>100</v>
      </c>
      <c r="U66" s="69"/>
    </row>
    <row r="67" spans="1:21" ht="39.75" customHeight="1" thickBot="1" x14ac:dyDescent="0.3">
      <c r="A67" s="67" t="s">
        <v>87</v>
      </c>
      <c r="B67" s="193"/>
      <c r="C67" s="194"/>
      <c r="D67" s="68">
        <f>D34</f>
        <v>71</v>
      </c>
      <c r="E67" s="68">
        <f t="shared" ref="E67:T67" si="12">E34</f>
        <v>71</v>
      </c>
      <c r="F67" s="68">
        <f t="shared" si="12"/>
        <v>71</v>
      </c>
      <c r="G67" s="73">
        <f t="shared" si="12"/>
        <v>100</v>
      </c>
      <c r="H67" s="68">
        <f t="shared" si="12"/>
        <v>26</v>
      </c>
      <c r="I67" s="102">
        <f t="shared" si="12"/>
        <v>37.32</v>
      </c>
      <c r="J67" s="68">
        <f t="shared" si="12"/>
        <v>31</v>
      </c>
      <c r="K67" s="102">
        <f t="shared" si="12"/>
        <v>46.620000000000005</v>
      </c>
      <c r="L67" s="68">
        <f t="shared" si="12"/>
        <v>14</v>
      </c>
      <c r="M67" s="102">
        <f t="shared" si="12"/>
        <v>16.059999999999999</v>
      </c>
      <c r="N67" s="68">
        <f t="shared" si="12"/>
        <v>0</v>
      </c>
      <c r="O67" s="68">
        <f t="shared" si="12"/>
        <v>0</v>
      </c>
      <c r="P67" s="68">
        <f t="shared" si="12"/>
        <v>0</v>
      </c>
      <c r="Q67" s="102">
        <f t="shared" si="12"/>
        <v>83.92</v>
      </c>
      <c r="R67" s="102">
        <f t="shared" si="12"/>
        <v>4.2119999999999997</v>
      </c>
      <c r="S67" s="68">
        <f t="shared" si="12"/>
        <v>71</v>
      </c>
      <c r="T67" s="68">
        <f t="shared" si="12"/>
        <v>100</v>
      </c>
      <c r="U67" s="69"/>
    </row>
    <row r="68" spans="1:21" ht="37.5" customHeight="1" thickBot="1" x14ac:dyDescent="0.3">
      <c r="A68" s="161" t="s">
        <v>17</v>
      </c>
      <c r="B68" s="162"/>
      <c r="C68" s="163"/>
      <c r="D68" s="47">
        <f>D66+D67</f>
        <v>550</v>
      </c>
      <c r="E68" s="47">
        <f t="shared" ref="E68:S68" si="13">E66+E67</f>
        <v>550</v>
      </c>
      <c r="F68" s="47">
        <f t="shared" si="13"/>
        <v>550</v>
      </c>
      <c r="G68" s="82">
        <f>(G66+G67)/2</f>
        <v>100</v>
      </c>
      <c r="H68" s="47">
        <f t="shared" si="13"/>
        <v>167</v>
      </c>
      <c r="I68" s="103">
        <f>(I66+I67)/2</f>
        <v>31.858492063492065</v>
      </c>
      <c r="J68" s="47">
        <f t="shared" si="13"/>
        <v>237</v>
      </c>
      <c r="K68" s="103">
        <f>(K66+K67)/2</f>
        <v>41.928650793650796</v>
      </c>
      <c r="L68" s="47">
        <f t="shared" si="13"/>
        <v>146</v>
      </c>
      <c r="M68" s="103">
        <f>(M66+M67)/2</f>
        <v>26.229999999999997</v>
      </c>
      <c r="N68" s="47">
        <f t="shared" si="13"/>
        <v>0</v>
      </c>
      <c r="O68" s="47">
        <f t="shared" si="13"/>
        <v>0</v>
      </c>
      <c r="P68" s="47">
        <f t="shared" si="13"/>
        <v>0</v>
      </c>
      <c r="Q68" s="103">
        <f>(Q66+Q67)/2</f>
        <v>73.745555555555555</v>
      </c>
      <c r="R68" s="103">
        <f>(R66+R67)/2</f>
        <v>4.021865079365079</v>
      </c>
      <c r="S68" s="47">
        <f t="shared" si="13"/>
        <v>550</v>
      </c>
      <c r="T68" s="82">
        <f>(T67+T66)/2</f>
        <v>100</v>
      </c>
      <c r="U68" s="48"/>
    </row>
    <row r="69" spans="1:2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2"/>
      <c r="B70" s="2"/>
      <c r="C70" s="2"/>
      <c r="D70" s="2"/>
      <c r="E70" s="2"/>
      <c r="F70" s="2"/>
      <c r="G70" s="2"/>
      <c r="H70" s="2"/>
      <c r="I70" s="49"/>
      <c r="J70" s="2"/>
      <c r="K70" s="49"/>
      <c r="L70" s="2"/>
      <c r="M70" s="49"/>
      <c r="N70" s="2"/>
      <c r="O70" s="2"/>
      <c r="P70" s="2"/>
      <c r="Q70" s="2"/>
      <c r="R70" s="49"/>
      <c r="S70" s="2"/>
      <c r="T70" s="2"/>
      <c r="U70" s="2"/>
    </row>
  </sheetData>
  <mergeCells count="59">
    <mergeCell ref="A53:B53"/>
    <mergeCell ref="B42:C42"/>
    <mergeCell ref="A45:C45"/>
    <mergeCell ref="A68:C68"/>
    <mergeCell ref="A63:C63"/>
    <mergeCell ref="A59:T59"/>
    <mergeCell ref="A58:C58"/>
    <mergeCell ref="A50:C50"/>
    <mergeCell ref="A51:U51"/>
    <mergeCell ref="A56:U56"/>
    <mergeCell ref="A57:B57"/>
    <mergeCell ref="A52:U52"/>
    <mergeCell ref="A55:U55"/>
    <mergeCell ref="A65:C65"/>
    <mergeCell ref="A62:B62"/>
    <mergeCell ref="A49:B49"/>
    <mergeCell ref="A46:C46"/>
    <mergeCell ref="B38:C38"/>
    <mergeCell ref="A48:U48"/>
    <mergeCell ref="A47:U47"/>
    <mergeCell ref="A35:B35"/>
    <mergeCell ref="N40:O40"/>
    <mergeCell ref="N38:O38"/>
    <mergeCell ref="B41:C41"/>
    <mergeCell ref="A37:T37"/>
    <mergeCell ref="B40:C40"/>
    <mergeCell ref="A36:U36"/>
    <mergeCell ref="S6:T6"/>
    <mergeCell ref="A12:B12"/>
    <mergeCell ref="A11:U11"/>
    <mergeCell ref="A34:B34"/>
    <mergeCell ref="A32:B32"/>
    <mergeCell ref="A16:B16"/>
    <mergeCell ref="A30:B30"/>
    <mergeCell ref="A29:B29"/>
    <mergeCell ref="A28:T28"/>
    <mergeCell ref="A15:B15"/>
    <mergeCell ref="E6:E9"/>
    <mergeCell ref="A27:B27"/>
    <mergeCell ref="A2:U2"/>
    <mergeCell ref="U6:U9"/>
    <mergeCell ref="F7:G8"/>
    <mergeCell ref="H7:I8"/>
    <mergeCell ref="A4:T4"/>
    <mergeCell ref="A3:T3"/>
    <mergeCell ref="F6:R6"/>
    <mergeCell ref="J7:K8"/>
    <mergeCell ref="S7:T8"/>
    <mergeCell ref="C6:C9"/>
    <mergeCell ref="R7:R8"/>
    <mergeCell ref="N7:P8"/>
    <mergeCell ref="D6:D9"/>
    <mergeCell ref="A6:B9"/>
    <mergeCell ref="N9:O9"/>
    <mergeCell ref="L7:M8"/>
    <mergeCell ref="A13:B13"/>
    <mergeCell ref="A31:B31"/>
    <mergeCell ref="A10:U10"/>
    <mergeCell ref="A14:B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2020-07-17T04:45:22Z</cp:lastPrinted>
  <dcterms:created xsi:type="dcterms:W3CDTF">2016-02-02T09:44:32Z</dcterms:created>
  <dcterms:modified xsi:type="dcterms:W3CDTF">2020-07-17T04:45:25Z</dcterms:modified>
</cp:coreProperties>
</file>