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3040" windowHeight="8370"/>
  </bookViews>
  <sheets>
    <sheet name="1" sheetId="4" r:id="rId1"/>
  </sheets>
  <definedNames>
    <definedName name="_xlnm._FilterDatabase" localSheetId="0" hidden="1">'1'!$A$25:$F$256</definedName>
    <definedName name="TABLE" localSheetId="0">'1'!#REF!</definedName>
    <definedName name="TABLE_2" localSheetId="0">'1'!#REF!</definedName>
    <definedName name="_xlnm.Print_Titles" localSheetId="0">'1'!$22:$25</definedName>
    <definedName name="_xlnm.Print_Area" localSheetId="0">'1'!$A$1:$H$256</definedName>
  </definedNames>
  <calcPr calcId="162913"/>
</workbook>
</file>

<file path=xl/calcChain.xml><?xml version="1.0" encoding="utf-8"?>
<calcChain xmlns="http://schemas.openxmlformats.org/spreadsheetml/2006/main">
  <c r="F153" i="4" l="1"/>
  <c r="F150" i="4"/>
  <c r="F178" i="4"/>
  <c r="G193" i="4"/>
  <c r="F193" i="4" s="1"/>
  <c r="G212" i="4"/>
  <c r="F212" i="4" s="1"/>
  <c r="G191" i="4"/>
  <c r="F191" i="4" s="1"/>
  <c r="G179" i="4"/>
  <c r="F179" i="4" s="1"/>
  <c r="G160" i="4"/>
  <c r="F160" i="4" s="1"/>
  <c r="F162" i="4"/>
  <c r="G158" i="4"/>
  <c r="F158" i="4" s="1"/>
  <c r="F147" i="4"/>
  <c r="F146" i="4"/>
  <c r="F118" i="4"/>
  <c r="F119" i="4"/>
  <c r="F120" i="4"/>
  <c r="F117" i="4"/>
  <c r="F81" i="4" l="1"/>
  <c r="F80" i="4"/>
  <c r="F60" i="4"/>
  <c r="F61" i="4"/>
  <c r="F62" i="4"/>
  <c r="F63" i="4"/>
  <c r="F59" i="4"/>
  <c r="F52" i="4"/>
  <c r="F54" i="4"/>
  <c r="F51" i="4"/>
  <c r="F45" i="4"/>
  <c r="F44" i="4"/>
  <c r="F37" i="4"/>
  <c r="G35" i="4"/>
  <c r="F35" i="4" s="1"/>
  <c r="G5" i="4" l="1"/>
  <c r="G6" i="4"/>
  <c r="G12" i="4"/>
  <c r="G251" i="4" l="1"/>
  <c r="G249" i="4"/>
  <c r="G247" i="4" s="1"/>
  <c r="G226" i="4"/>
  <c r="G222" i="4" s="1"/>
  <c r="G214" i="4" s="1"/>
  <c r="G208" i="4"/>
  <c r="G207" i="4" s="1"/>
  <c r="G190" i="4"/>
  <c r="G175" i="4"/>
  <c r="G174" i="4" s="1"/>
  <c r="G157" i="4"/>
  <c r="G142" i="4"/>
  <c r="G141" i="4" s="1"/>
  <c r="G137" i="4"/>
  <c r="G136" i="4" s="1"/>
  <c r="G135" i="4" s="1"/>
  <c r="G134" i="4" s="1"/>
  <c r="G133" i="4"/>
  <c r="G123" i="4"/>
  <c r="G109" i="4"/>
  <c r="G108" i="4" s="1"/>
  <c r="G102" i="4"/>
  <c r="G101" i="4" s="1"/>
  <c r="G97" i="4"/>
  <c r="G91" i="4"/>
  <c r="G76" i="4"/>
  <c r="G75" i="4" s="1"/>
  <c r="G69" i="4"/>
  <c r="G68" i="4" s="1"/>
  <c r="G64" i="4"/>
  <c r="F64" i="4" s="1"/>
  <c r="G57" i="4"/>
  <c r="G53" i="4"/>
  <c r="F53" i="4" s="1"/>
  <c r="G47" i="4"/>
  <c r="G46" i="4" s="1"/>
  <c r="G43" i="4"/>
  <c r="G41" i="4"/>
  <c r="G40" i="4"/>
  <c r="G39" i="4"/>
  <c r="G38" i="4"/>
  <c r="G36" i="4"/>
  <c r="F36" i="4" s="1"/>
  <c r="G32" i="4" l="1"/>
  <c r="F41" i="4"/>
  <c r="G31" i="4"/>
  <c r="F40" i="4"/>
  <c r="G28" i="4"/>
  <c r="F38" i="4"/>
  <c r="G30" i="4"/>
  <c r="F39" i="4"/>
  <c r="G90" i="4"/>
  <c r="G82" i="4" s="1"/>
  <c r="G156" i="4"/>
  <c r="G148" i="4" s="1"/>
  <c r="G130" i="4"/>
  <c r="G115" i="4" s="1"/>
  <c r="G27" i="4"/>
  <c r="G49" i="4"/>
  <c r="G29" i="4"/>
  <c r="G189" i="4"/>
  <c r="G181" i="4" s="1"/>
  <c r="G48" i="4" l="1"/>
  <c r="G26" i="4"/>
  <c r="F132" i="4" l="1"/>
  <c r="F47" i="4"/>
  <c r="F249" i="4" l="1"/>
  <c r="F133" i="4"/>
  <c r="F226" i="4" l="1"/>
  <c r="F46" i="4" l="1"/>
  <c r="F29" i="4" s="1"/>
  <c r="F28" i="4" l="1"/>
  <c r="F247" i="4" l="1"/>
  <c r="F208" i="4" l="1"/>
  <c r="F207" i="4" s="1"/>
  <c r="F190" i="4"/>
  <c r="F189" i="4" s="1"/>
  <c r="F32" i="4"/>
  <c r="F31" i="4"/>
  <c r="F181" i="4" l="1"/>
  <c r="F175" i="4"/>
  <c r="F157" i="4"/>
  <c r="F156" i="4" l="1"/>
  <c r="F174" i="4"/>
  <c r="F148" i="4" l="1"/>
  <c r="F251" i="4" l="1"/>
  <c r="F222" i="4"/>
  <c r="F214" i="4" s="1"/>
  <c r="F142" i="4"/>
  <c r="F137" i="4"/>
  <c r="F136" i="4" s="1"/>
  <c r="F135" i="4" s="1"/>
  <c r="F134" i="4" s="1"/>
  <c r="F130" i="4"/>
  <c r="F123" i="4"/>
  <c r="F109" i="4"/>
  <c r="F108" i="4" s="1"/>
  <c r="F102" i="4"/>
  <c r="F101" i="4" s="1"/>
  <c r="F97" i="4"/>
  <c r="F91" i="4"/>
  <c r="F76" i="4"/>
  <c r="F69" i="4"/>
  <c r="F68" i="4" s="1"/>
  <c r="F57" i="4"/>
  <c r="F43" i="4"/>
  <c r="F27" i="4" s="1"/>
  <c r="F30" i="4"/>
  <c r="F141" i="4" l="1"/>
  <c r="F115" i="4"/>
  <c r="F26" i="4"/>
  <c r="F75" i="4"/>
  <c r="F49" i="4"/>
  <c r="F90" i="4"/>
  <c r="F82" i="4" s="1"/>
  <c r="F48" i="4" l="1"/>
</calcChain>
</file>

<file path=xl/sharedStrings.xml><?xml version="1.0" encoding="utf-8"?>
<sst xmlns="http://schemas.openxmlformats.org/spreadsheetml/2006/main" count="945" uniqueCount="177">
  <si>
    <t>Наименование показателя</t>
  </si>
  <si>
    <t>Код строки</t>
  </si>
  <si>
    <t>1</t>
  </si>
  <si>
    <t>2</t>
  </si>
  <si>
    <t>3</t>
  </si>
  <si>
    <t>4</t>
  </si>
  <si>
    <t>5</t>
  </si>
  <si>
    <t>6</t>
  </si>
  <si>
    <t>7</t>
  </si>
  <si>
    <t>х</t>
  </si>
  <si>
    <t>Доходы, всего:</t>
  </si>
  <si>
    <t>1000</t>
  </si>
  <si>
    <t>1100</t>
  </si>
  <si>
    <t>120</t>
  </si>
  <si>
    <t>в том числе:</t>
  </si>
  <si>
    <t>1200</t>
  </si>
  <si>
    <t>130</t>
  </si>
  <si>
    <t>1300</t>
  </si>
  <si>
    <t>140</t>
  </si>
  <si>
    <t>1400</t>
  </si>
  <si>
    <t>150</t>
  </si>
  <si>
    <t>180</t>
  </si>
  <si>
    <t>510</t>
  </si>
  <si>
    <t>Расходы, всего</t>
  </si>
  <si>
    <t>2000</t>
  </si>
  <si>
    <t>в том числе:
на выплаты персоналу, всего</t>
  </si>
  <si>
    <t>2100</t>
  </si>
  <si>
    <t>2110</t>
  </si>
  <si>
    <t>111</t>
  </si>
  <si>
    <t>2120</t>
  </si>
  <si>
    <t>112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</si>
  <si>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</si>
  <si>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</si>
  <si>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</si>
  <si>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</si>
  <si>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</si>
  <si>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</si>
  <si>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</si>
  <si>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</si>
  <si>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</si>
  <si>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2200</t>
  </si>
  <si>
    <t>300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</si>
  <si>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</si>
  <si>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</si>
  <si>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</si>
  <si>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2220</t>
  </si>
  <si>
    <t>340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</si>
  <si>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</si>
  <si>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</si>
  <si>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</si>
  <si>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</si>
  <si>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</si>
  <si>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</si>
  <si>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</si>
  <si>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2310</t>
  </si>
  <si>
    <t>851</t>
  </si>
  <si>
    <t>2320</t>
  </si>
  <si>
    <t>852</t>
  </si>
  <si>
    <t>2330</t>
  </si>
  <si>
    <t>853</t>
  </si>
  <si>
    <t>2400</t>
  </si>
  <si>
    <t>2500</t>
  </si>
  <si>
    <t>831</t>
  </si>
  <si>
    <t>241</t>
  </si>
  <si>
    <t>243</t>
  </si>
  <si>
    <t>244</t>
  </si>
  <si>
    <t>400</t>
  </si>
  <si>
    <t>406</t>
  </si>
  <si>
    <t>407</t>
  </si>
  <si>
    <t>3000</t>
  </si>
  <si>
    <t>3010</t>
  </si>
  <si>
    <t>3020</t>
  </si>
  <si>
    <t>3030</t>
  </si>
  <si>
    <t>4000</t>
  </si>
  <si>
    <t>4010</t>
  </si>
  <si>
    <t>610</t>
  </si>
  <si>
    <t>1600</t>
  </si>
  <si>
    <t>1610</t>
  </si>
  <si>
    <t>в том числе:
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</si>
  <si>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</si>
  <si>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</si>
  <si>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социальное обеспечение и иные выплаты населению, всего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</si>
  <si>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</si>
  <si>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</si>
  <si>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</si>
  <si>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премии и гранты</t>
  </si>
  <si>
    <t>иные выплаты населению</t>
  </si>
  <si>
    <t>410</t>
  </si>
  <si>
    <t>830</t>
  </si>
  <si>
    <t>2510</t>
  </si>
  <si>
    <t>из них:
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</si>
  <si>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</si>
  <si>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</si>
  <si>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в том числе:
научно-исследовательские и опытно-конструкторские работы</t>
  </si>
  <si>
    <t>из них:
возврат в бюджет средств субсидии</t>
  </si>
  <si>
    <t>2210</t>
  </si>
  <si>
    <t>2520</t>
  </si>
  <si>
    <t>Доходы от операций с активами, всего</t>
  </si>
  <si>
    <t>уменьшение стоимости основных средств</t>
  </si>
  <si>
    <t>уменьшение стоимости материальных запасов</t>
  </si>
  <si>
    <t xml:space="preserve">      из них:               
           увеличение остатков денежных средств за счет возврата дебиторской задолженности прошлых лет</t>
  </si>
  <si>
    <t>1500</t>
  </si>
  <si>
    <t>440</t>
  </si>
  <si>
    <t>капитальные вложения в объекты государственной собственности, всего</t>
  </si>
  <si>
    <t>закупка товаров, работ, услуг в целях капитального ремонта государственного имущества</t>
  </si>
  <si>
    <t xml:space="preserve">  Доходы от оказания услуг, работ, компенсации затрат учреждений</t>
  </si>
  <si>
    <t xml:space="preserve"> Доходы от собственности</t>
  </si>
  <si>
    <t>Доходы от штрафов, пеней, возмещения ущерба</t>
  </si>
  <si>
    <t>Прочие доходы</t>
  </si>
  <si>
    <t>прочие выплаты (кроме выплат на закупку товаров, работ, услуг), всего</t>
  </si>
  <si>
    <t>из них:     
исполнение судебных актов Российской Федерации и мировых соглашений по возмещению вреда, причиненного в результате деятельности Учреждений</t>
  </si>
  <si>
    <t>исполнение иных судебных актов</t>
  </si>
  <si>
    <t>2410</t>
  </si>
  <si>
    <t>2420</t>
  </si>
  <si>
    <t>2530</t>
  </si>
  <si>
    <t xml:space="preserve"> Безвозмездные денежные поступления</t>
  </si>
  <si>
    <t>1620</t>
  </si>
  <si>
    <t>1700</t>
  </si>
  <si>
    <t>1710</t>
  </si>
  <si>
    <t>социальные выплаты гражданам, кроме публичных нормативных социальных выплат</t>
  </si>
  <si>
    <t>320</t>
  </si>
  <si>
    <t>2212</t>
  </si>
  <si>
    <t>2600</t>
  </si>
  <si>
    <t>2610</t>
  </si>
  <si>
    <t>240</t>
  </si>
  <si>
    <t>расходы на прочую закупку товаров, работи услуг</t>
  </si>
  <si>
    <t>2611</t>
  </si>
  <si>
    <t>2612</t>
  </si>
  <si>
    <t>2613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</si>
  <si>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</si>
  <si>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</si>
  <si>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</si>
  <si>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2614</t>
  </si>
  <si>
    <t>из них:     
приобретение объектов недвижимого имущества государственными автономными учреждениями</t>
  </si>
  <si>
    <t>строительство, реконструкция объектов недвижимого имущества государственными автономными учреждениями</t>
  </si>
  <si>
    <t>иные расходы на капитальные вложения в объекты государственной собственности</t>
  </si>
  <si>
    <t>50300/0704</t>
  </si>
  <si>
    <t>50320/0704</t>
  </si>
  <si>
    <t>50400/0704</t>
  </si>
  <si>
    <t>50500/0704</t>
  </si>
  <si>
    <t>50500/1004</t>
  </si>
  <si>
    <t>2615</t>
  </si>
  <si>
    <t>247</t>
  </si>
  <si>
    <t>50500/0709</t>
  </si>
  <si>
    <t>Всего на финансовый год планирования</t>
  </si>
  <si>
    <t>В том числе</t>
  </si>
  <si>
    <t>Операции по лицевым счетам, открытам в органах ФК или ФО</t>
  </si>
  <si>
    <t>Операции по лицевым счетам, открытым в кредитных организациях</t>
  </si>
  <si>
    <t>Показатели финансового состояния учреждения за 2021 год</t>
  </si>
  <si>
    <t>№ п/п</t>
  </si>
  <si>
    <t>Наименование показателей</t>
  </si>
  <si>
    <t>Значение (сумма)</t>
  </si>
  <si>
    <t>Нефинансовые активы, всего:</t>
  </si>
  <si>
    <t>в том числе: остаточная стоимоимость</t>
  </si>
  <si>
    <t>из них:</t>
  </si>
  <si>
    <t>Недвижимое имущество, всего:</t>
  </si>
  <si>
    <t>1.2.</t>
  </si>
  <si>
    <t>1.1.</t>
  </si>
  <si>
    <t>Особо ценное движимое имущество, всего:</t>
  </si>
  <si>
    <t>Финансовые активы, всего:</t>
  </si>
  <si>
    <t>Сумма дебиторской задолженности по доходам</t>
  </si>
  <si>
    <t>2.1.</t>
  </si>
  <si>
    <t>2.2.</t>
  </si>
  <si>
    <t>Обязательства, всего</t>
  </si>
  <si>
    <t>3.1.</t>
  </si>
  <si>
    <t>Сумма просроченной кредиторвской задолженности</t>
  </si>
  <si>
    <t xml:space="preserve">Код по бюджетной классификации Российской Федерации </t>
  </si>
  <si>
    <t>Аналитический код</t>
  </si>
  <si>
    <t>Сумма дебиторской задолженности по расходам</t>
  </si>
  <si>
    <t>Структура и источники доходов за 2021 год</t>
  </si>
  <si>
    <r>
      <t xml:space="preserve">Прочие поступления, всего </t>
    </r>
    <r>
      <rPr>
        <vertAlign val="superscript"/>
        <sz val="13"/>
        <rFont val="Times New Roman"/>
        <family val="1"/>
        <charset val="204"/>
      </rPr>
      <t>6</t>
    </r>
  </si>
  <si>
    <r>
      <t xml:space="preserve">расходы на закупку товаров, работ, услуг, всего </t>
    </r>
    <r>
      <rPr>
        <vertAlign val="superscript"/>
        <sz val="13"/>
        <rFont val="Times New Roman"/>
        <family val="1"/>
        <charset val="204"/>
      </rPr>
      <t>7</t>
    </r>
  </si>
  <si>
    <r>
      <t xml:space="preserve">Выплаты, уменьшающие доход, всего </t>
    </r>
    <r>
      <rPr>
        <b/>
        <vertAlign val="superscript"/>
        <sz val="13"/>
        <rFont val="Times New Roman"/>
        <family val="1"/>
        <charset val="204"/>
      </rPr>
      <t>8</t>
    </r>
  </si>
  <si>
    <r>
      <t xml:space="preserve">в том числе:
налог на прибыль </t>
    </r>
    <r>
      <rPr>
        <vertAlign val="superscript"/>
        <sz val="13"/>
        <rFont val="Times New Roman"/>
        <family val="1"/>
        <charset val="204"/>
      </rPr>
      <t>8</t>
    </r>
  </si>
  <si>
    <r>
      <t xml:space="preserve">налог на добавленную стоимость </t>
    </r>
    <r>
      <rPr>
        <vertAlign val="superscript"/>
        <sz val="13"/>
        <rFont val="Times New Roman"/>
        <family val="1"/>
        <charset val="204"/>
      </rPr>
      <t>8</t>
    </r>
  </si>
  <si>
    <r>
      <t xml:space="preserve">прочие налоги, уменьшающие доход </t>
    </r>
    <r>
      <rPr>
        <vertAlign val="superscript"/>
        <sz val="13"/>
        <rFont val="Times New Roman"/>
        <family val="1"/>
        <charset val="204"/>
      </rPr>
      <t>8</t>
    </r>
  </si>
  <si>
    <r>
      <t xml:space="preserve">Прочие выплаты, всего </t>
    </r>
    <r>
      <rPr>
        <b/>
        <vertAlign val="superscript"/>
        <sz val="13"/>
        <rFont val="Times New Roman"/>
        <family val="1"/>
        <charset val="204"/>
      </rPr>
      <t>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</si>
</sst>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_ ;[Red]\-#,##0.00\ 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/>
    </xf>
    <xf numFmtId="1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5" fontId="3" fillId="4" borderId="1" xfId="1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2" fillId="4" borderId="1" xfId="1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3" fillId="6" borderId="1" xfId="0" applyNumberFormat="1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49" fontId="8" fillId="6" borderId="1" xfId="0" applyNumberFormat="1" applyFont="1" applyFill="1" applyBorder="1" applyAlignment="1">
      <alignment horizontal="center"/>
    </xf>
    <xf numFmtId="165" fontId="8" fillId="6" borderId="1" xfId="1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165" fontId="2" fillId="5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5" fontId="2" fillId="4" borderId="1" xfId="1" applyNumberFormat="1" applyFont="1" applyFill="1" applyBorder="1" applyAlignment="1"/>
    <xf numFmtId="0" fontId="4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 indent="1"/>
    </xf>
    <xf numFmtId="0" fontId="2" fillId="0" borderId="1" xfId="0" applyNumberFormat="1" applyFont="1" applyBorder="1" applyAlignment="1">
      <alignment horizontal="left" indent="1"/>
    </xf>
    <xf numFmtId="0" fontId="2" fillId="0" borderId="1" xfId="0" applyNumberFormat="1" applyFont="1" applyBorder="1" applyAlignment="1">
      <alignment horizontal="left" wrapText="1" indent="3"/>
    </xf>
    <xf numFmtId="0" fontId="2" fillId="0" borderId="1" xfId="0" applyNumberFormat="1" applyFont="1" applyBorder="1" applyAlignment="1">
      <alignment horizontal="left" indent="3"/>
    </xf>
    <xf numFmtId="0" fontId="3" fillId="5" borderId="1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left" wrapText="1" indent="4"/>
    </xf>
    <xf numFmtId="0" fontId="2" fillId="0" borderId="1" xfId="0" applyNumberFormat="1" applyFont="1" applyBorder="1" applyAlignment="1">
      <alignment horizontal="left" indent="4"/>
    </xf>
    <xf numFmtId="0" fontId="2" fillId="0" borderId="1" xfId="0" applyNumberFormat="1" applyFont="1" applyBorder="1" applyAlignment="1">
      <alignment horizontal="left" vertical="top" wrapText="1" indent="3"/>
    </xf>
    <xf numFmtId="0" fontId="2" fillId="0" borderId="1" xfId="0" applyNumberFormat="1" applyFont="1" applyBorder="1" applyAlignment="1">
      <alignment horizontal="left" vertical="top" indent="3"/>
    </xf>
    <xf numFmtId="0" fontId="2" fillId="0" borderId="1" xfId="0" applyNumberFormat="1" applyFont="1" applyBorder="1" applyAlignment="1">
      <alignment horizontal="left" wrapText="1" indent="2"/>
    </xf>
    <xf numFmtId="0" fontId="2" fillId="0" borderId="1" xfId="0" applyNumberFormat="1" applyFont="1" applyBorder="1" applyAlignment="1">
      <alignment horizontal="left" indent="2"/>
    </xf>
    <xf numFmtId="0" fontId="3" fillId="6" borderId="1" xfId="0" applyNumberFormat="1" applyFont="1" applyFill="1" applyBorder="1" applyAlignment="1">
      <alignment horizontal="left"/>
    </xf>
    <xf numFmtId="49" fontId="3" fillId="6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Fill="1" applyBorder="1" applyAlignment="1"/>
    <xf numFmtId="0" fontId="8" fillId="6" borderId="1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/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56"/>
  <sheetViews>
    <sheetView tabSelected="1" view="pageBreakPreview" zoomScale="115" zoomScaleNormal="100" zoomScaleSheetLayoutView="115" workbookViewId="0">
      <selection activeCell="B9" sqref="B9:F9"/>
    </sheetView>
  </sheetViews>
  <sheetFormatPr defaultColWidth="0.85546875" defaultRowHeight="19.5" customHeight="1" x14ac:dyDescent="0.25"/>
  <cols>
    <col min="1" max="1" width="7.140625" style="1" customWidth="1"/>
    <col min="2" max="2" width="53" style="1" customWidth="1"/>
    <col min="3" max="3" width="8.85546875" style="1" customWidth="1"/>
    <col min="4" max="4" width="12" style="1" customWidth="1"/>
    <col min="5" max="5" width="20.140625" style="1" customWidth="1"/>
    <col min="6" max="6" width="17.5703125" style="1" customWidth="1"/>
    <col min="7" max="7" width="18.42578125" style="1" customWidth="1"/>
    <col min="8" max="8" width="15.5703125" style="1" customWidth="1"/>
    <col min="9" max="16384" width="0.85546875" style="1"/>
  </cols>
  <sheetData>
    <row r="2" spans="1:7" ht="19.5" customHeight="1" x14ac:dyDescent="0.25">
      <c r="B2" s="39" t="s">
        <v>148</v>
      </c>
      <c r="C2" s="39"/>
      <c r="D2" s="39"/>
      <c r="E2" s="39"/>
      <c r="F2" s="39"/>
      <c r="G2" s="39"/>
    </row>
    <row r="3" spans="1:7" ht="19.5" customHeight="1" x14ac:dyDescent="0.25">
      <c r="B3" s="2"/>
      <c r="C3" s="2"/>
      <c r="D3" s="2"/>
      <c r="E3" s="2"/>
      <c r="F3" s="2"/>
      <c r="G3" s="2"/>
    </row>
    <row r="4" spans="1:7" ht="19.5" customHeight="1" x14ac:dyDescent="0.25">
      <c r="A4" s="3" t="s">
        <v>149</v>
      </c>
      <c r="B4" s="40" t="s">
        <v>150</v>
      </c>
      <c r="C4" s="40"/>
      <c r="D4" s="40"/>
      <c r="E4" s="40"/>
      <c r="F4" s="40"/>
      <c r="G4" s="4" t="s">
        <v>151</v>
      </c>
    </row>
    <row r="5" spans="1:7" ht="19.5" customHeight="1" x14ac:dyDescent="0.25">
      <c r="A5" s="5">
        <v>1</v>
      </c>
      <c r="B5" s="36" t="s">
        <v>152</v>
      </c>
      <c r="C5" s="36"/>
      <c r="D5" s="36"/>
      <c r="E5" s="36"/>
      <c r="F5" s="36"/>
      <c r="G5" s="6">
        <f>G8+G10</f>
        <v>452260478.5</v>
      </c>
    </row>
    <row r="6" spans="1:7" ht="19.5" customHeight="1" x14ac:dyDescent="0.25">
      <c r="A6" s="3"/>
      <c r="B6" s="35" t="s">
        <v>153</v>
      </c>
      <c r="C6" s="35"/>
      <c r="D6" s="35"/>
      <c r="E6" s="35"/>
      <c r="F6" s="35"/>
      <c r="G6" s="7">
        <f>G9+G11</f>
        <v>91388243.030000001</v>
      </c>
    </row>
    <row r="7" spans="1:7" ht="19.5" customHeight="1" x14ac:dyDescent="0.3">
      <c r="A7" s="3"/>
      <c r="B7" s="37" t="s">
        <v>154</v>
      </c>
      <c r="C7" s="37"/>
      <c r="D7" s="37"/>
      <c r="E7" s="37"/>
      <c r="F7" s="37"/>
      <c r="G7" s="8"/>
    </row>
    <row r="8" spans="1:7" ht="19.5" customHeight="1" x14ac:dyDescent="0.25">
      <c r="A8" s="9" t="s">
        <v>157</v>
      </c>
      <c r="B8" s="38" t="s">
        <v>155</v>
      </c>
      <c r="C8" s="38"/>
      <c r="D8" s="38"/>
      <c r="E8" s="38"/>
      <c r="F8" s="38"/>
      <c r="G8" s="7">
        <v>311898117.25999999</v>
      </c>
    </row>
    <row r="9" spans="1:7" ht="19.5" customHeight="1" x14ac:dyDescent="0.25">
      <c r="A9" s="3"/>
      <c r="B9" s="35" t="s">
        <v>153</v>
      </c>
      <c r="C9" s="35"/>
      <c r="D9" s="35"/>
      <c r="E9" s="35"/>
      <c r="F9" s="35"/>
      <c r="G9" s="7">
        <v>53871888.090000004</v>
      </c>
    </row>
    <row r="10" spans="1:7" ht="19.5" customHeight="1" x14ac:dyDescent="0.25">
      <c r="A10" s="3" t="s">
        <v>156</v>
      </c>
      <c r="B10" s="38" t="s">
        <v>158</v>
      </c>
      <c r="C10" s="38"/>
      <c r="D10" s="38"/>
      <c r="E10" s="38"/>
      <c r="F10" s="38"/>
      <c r="G10" s="7">
        <v>140362361.24000001</v>
      </c>
    </row>
    <row r="11" spans="1:7" ht="19.5" customHeight="1" x14ac:dyDescent="0.25">
      <c r="A11" s="3"/>
      <c r="B11" s="35" t="s">
        <v>153</v>
      </c>
      <c r="C11" s="35"/>
      <c r="D11" s="35"/>
      <c r="E11" s="35"/>
      <c r="F11" s="35"/>
      <c r="G11" s="7">
        <v>37516354.939999998</v>
      </c>
    </row>
    <row r="12" spans="1:7" ht="19.5" customHeight="1" x14ac:dyDescent="0.25">
      <c r="A12" s="5">
        <v>2</v>
      </c>
      <c r="B12" s="36" t="s">
        <v>159</v>
      </c>
      <c r="C12" s="36"/>
      <c r="D12" s="36"/>
      <c r="E12" s="36"/>
      <c r="F12" s="36"/>
      <c r="G12" s="6">
        <f>G14+G15</f>
        <v>766739638</v>
      </c>
    </row>
    <row r="13" spans="1:7" ht="19.5" customHeight="1" x14ac:dyDescent="0.3">
      <c r="A13" s="3"/>
      <c r="B13" s="37" t="s">
        <v>154</v>
      </c>
      <c r="C13" s="37"/>
      <c r="D13" s="37"/>
      <c r="E13" s="37"/>
      <c r="F13" s="37"/>
      <c r="G13" s="7"/>
    </row>
    <row r="14" spans="1:7" ht="19.5" customHeight="1" x14ac:dyDescent="0.25">
      <c r="A14" s="3" t="s">
        <v>161</v>
      </c>
      <c r="B14" s="38" t="s">
        <v>160</v>
      </c>
      <c r="C14" s="38"/>
      <c r="D14" s="38"/>
      <c r="E14" s="38"/>
      <c r="F14" s="38"/>
      <c r="G14" s="7">
        <v>762912481.19000006</v>
      </c>
    </row>
    <row r="15" spans="1:7" ht="19.5" customHeight="1" x14ac:dyDescent="0.25">
      <c r="A15" s="3" t="s">
        <v>162</v>
      </c>
      <c r="B15" s="38" t="s">
        <v>168</v>
      </c>
      <c r="C15" s="38"/>
      <c r="D15" s="38"/>
      <c r="E15" s="38"/>
      <c r="F15" s="38"/>
      <c r="G15" s="7">
        <v>3827156.81</v>
      </c>
    </row>
    <row r="16" spans="1:7" ht="19.5" customHeight="1" x14ac:dyDescent="0.25">
      <c r="A16" s="5">
        <v>3</v>
      </c>
      <c r="B16" s="36" t="s">
        <v>163</v>
      </c>
      <c r="C16" s="36"/>
      <c r="D16" s="36"/>
      <c r="E16" s="36"/>
      <c r="F16" s="36"/>
      <c r="G16" s="6">
        <v>1317024870.3099999</v>
      </c>
    </row>
    <row r="17" spans="1:8" ht="19.5" customHeight="1" x14ac:dyDescent="0.3">
      <c r="A17" s="3"/>
      <c r="B17" s="37" t="s">
        <v>154</v>
      </c>
      <c r="C17" s="37"/>
      <c r="D17" s="37"/>
      <c r="E17" s="37"/>
      <c r="F17" s="37"/>
      <c r="G17" s="7"/>
    </row>
    <row r="18" spans="1:8" ht="19.5" customHeight="1" x14ac:dyDescent="0.25">
      <c r="A18" s="3" t="s">
        <v>164</v>
      </c>
      <c r="B18" s="38" t="s">
        <v>165</v>
      </c>
      <c r="C18" s="38"/>
      <c r="D18" s="38"/>
      <c r="E18" s="38"/>
      <c r="F18" s="38"/>
      <c r="G18" s="7">
        <v>0</v>
      </c>
    </row>
    <row r="20" spans="1:8" ht="19.5" customHeight="1" x14ac:dyDescent="0.25">
      <c r="B20" s="39" t="s">
        <v>169</v>
      </c>
      <c r="C20" s="39"/>
      <c r="D20" s="39"/>
      <c r="E20" s="39"/>
      <c r="F20" s="39"/>
      <c r="G20" s="39"/>
    </row>
    <row r="22" spans="1:8" ht="19.5" customHeight="1" x14ac:dyDescent="0.25">
      <c r="A22" s="63" t="s">
        <v>0</v>
      </c>
      <c r="B22" s="63"/>
      <c r="C22" s="59" t="s">
        <v>1</v>
      </c>
      <c r="D22" s="59" t="s">
        <v>166</v>
      </c>
      <c r="E22" s="55" t="s">
        <v>167</v>
      </c>
      <c r="F22" s="59" t="s">
        <v>144</v>
      </c>
      <c r="G22" s="59" t="s">
        <v>145</v>
      </c>
      <c r="H22" s="59"/>
    </row>
    <row r="23" spans="1:8" ht="19.5" customHeight="1" x14ac:dyDescent="0.25">
      <c r="A23" s="63"/>
      <c r="B23" s="63"/>
      <c r="C23" s="59"/>
      <c r="D23" s="59"/>
      <c r="E23" s="55"/>
      <c r="F23" s="59"/>
      <c r="G23" s="59" t="s">
        <v>146</v>
      </c>
      <c r="H23" s="59" t="s">
        <v>147</v>
      </c>
    </row>
    <row r="24" spans="1:8" ht="88.5" customHeight="1" x14ac:dyDescent="0.25">
      <c r="A24" s="63"/>
      <c r="B24" s="63"/>
      <c r="C24" s="59"/>
      <c r="D24" s="59"/>
      <c r="E24" s="55"/>
      <c r="F24" s="59"/>
      <c r="G24" s="59"/>
      <c r="H24" s="59"/>
    </row>
    <row r="25" spans="1:8" ht="19.5" customHeight="1" x14ac:dyDescent="0.25">
      <c r="A25" s="56" t="s">
        <v>2</v>
      </c>
      <c r="B25" s="56"/>
      <c r="C25" s="10" t="s">
        <v>3</v>
      </c>
      <c r="D25" s="10" t="s">
        <v>4</v>
      </c>
      <c r="E25" s="10" t="s">
        <v>5</v>
      </c>
      <c r="F25" s="10" t="s">
        <v>6</v>
      </c>
      <c r="G25" s="10" t="s">
        <v>7</v>
      </c>
      <c r="H25" s="10" t="s">
        <v>8</v>
      </c>
    </row>
    <row r="26" spans="1:8" ht="19.5" customHeight="1" x14ac:dyDescent="0.25">
      <c r="A26" s="52" t="s">
        <v>10</v>
      </c>
      <c r="B26" s="52"/>
      <c r="C26" s="53" t="s">
        <v>11</v>
      </c>
      <c r="D26" s="23" t="s">
        <v>9</v>
      </c>
      <c r="E26" s="24" t="s">
        <v>9</v>
      </c>
      <c r="F26" s="25">
        <f>F27+F28+F29+F30+F31+F32</f>
        <v>398053681.39999998</v>
      </c>
      <c r="G26" s="25">
        <f>G27+G28+G29+G30+G31+G32</f>
        <v>398053681.39999998</v>
      </c>
      <c r="H26" s="25"/>
    </row>
    <row r="27" spans="1:8" ht="19.5" hidden="1" customHeight="1" x14ac:dyDescent="0.25">
      <c r="A27" s="52" t="s">
        <v>10</v>
      </c>
      <c r="B27" s="52"/>
      <c r="C27" s="53"/>
      <c r="D27" s="23" t="s">
        <v>9</v>
      </c>
      <c r="E27" s="23" t="s">
        <v>136</v>
      </c>
      <c r="F27" s="26">
        <f>F34+F35+F37+F42+F43+F247</f>
        <v>19118837</v>
      </c>
      <c r="G27" s="26">
        <f>G34+G35+G37+G42+G43+G247</f>
        <v>19118837</v>
      </c>
      <c r="H27" s="26"/>
    </row>
    <row r="28" spans="1:8" ht="19.5" hidden="1" customHeight="1" x14ac:dyDescent="0.25">
      <c r="A28" s="52" t="s">
        <v>10</v>
      </c>
      <c r="B28" s="52"/>
      <c r="C28" s="53"/>
      <c r="D28" s="23" t="s">
        <v>9</v>
      </c>
      <c r="E28" s="23" t="s">
        <v>137</v>
      </c>
      <c r="F28" s="26">
        <f>F38</f>
        <v>999600</v>
      </c>
      <c r="G28" s="26">
        <f>G38</f>
        <v>999600</v>
      </c>
      <c r="H28" s="26"/>
    </row>
    <row r="29" spans="1:8" ht="19.5" hidden="1" customHeight="1" x14ac:dyDescent="0.25">
      <c r="A29" s="52" t="s">
        <v>10</v>
      </c>
      <c r="B29" s="52"/>
      <c r="C29" s="53"/>
      <c r="D29" s="23" t="s">
        <v>9</v>
      </c>
      <c r="E29" s="23" t="s">
        <v>138</v>
      </c>
      <c r="F29" s="26">
        <f>F36+F46</f>
        <v>243746875</v>
      </c>
      <c r="G29" s="26">
        <f>G36+G46</f>
        <v>243746875</v>
      </c>
      <c r="H29" s="26"/>
    </row>
    <row r="30" spans="1:8" ht="19.5" hidden="1" customHeight="1" x14ac:dyDescent="0.25">
      <c r="A30" s="52" t="s">
        <v>10</v>
      </c>
      <c r="B30" s="52"/>
      <c r="C30" s="53"/>
      <c r="D30" s="23" t="s">
        <v>9</v>
      </c>
      <c r="E30" s="23" t="s">
        <v>139</v>
      </c>
      <c r="F30" s="26">
        <f t="shared" ref="F30:G32" si="0">F39</f>
        <v>101372409.40000001</v>
      </c>
      <c r="G30" s="26">
        <f t="shared" si="0"/>
        <v>101372409.40000001</v>
      </c>
      <c r="H30" s="26"/>
    </row>
    <row r="31" spans="1:8" ht="19.5" hidden="1" customHeight="1" x14ac:dyDescent="0.25">
      <c r="A31" s="52" t="s">
        <v>10</v>
      </c>
      <c r="B31" s="52"/>
      <c r="C31" s="53"/>
      <c r="D31" s="23" t="s">
        <v>9</v>
      </c>
      <c r="E31" s="23" t="s">
        <v>140</v>
      </c>
      <c r="F31" s="26">
        <f t="shared" si="0"/>
        <v>32769960</v>
      </c>
      <c r="G31" s="26">
        <f t="shared" si="0"/>
        <v>32769960</v>
      </c>
      <c r="H31" s="26"/>
    </row>
    <row r="32" spans="1:8" ht="19.5" hidden="1" customHeight="1" x14ac:dyDescent="0.25">
      <c r="A32" s="52" t="s">
        <v>10</v>
      </c>
      <c r="B32" s="52"/>
      <c r="C32" s="53"/>
      <c r="D32" s="23" t="s">
        <v>9</v>
      </c>
      <c r="E32" s="23" t="s">
        <v>143</v>
      </c>
      <c r="F32" s="26">
        <f t="shared" si="0"/>
        <v>46000</v>
      </c>
      <c r="G32" s="26">
        <f t="shared" si="0"/>
        <v>46000</v>
      </c>
      <c r="H32" s="26"/>
    </row>
    <row r="33" spans="1:8" ht="19.5" hidden="1" customHeight="1" x14ac:dyDescent="0.25">
      <c r="A33" s="41" t="s">
        <v>14</v>
      </c>
      <c r="B33" s="42"/>
      <c r="C33" s="11"/>
      <c r="D33" s="11"/>
      <c r="E33" s="11"/>
      <c r="F33" s="12"/>
      <c r="G33" s="12"/>
      <c r="H33" s="12"/>
    </row>
    <row r="34" spans="1:8" ht="19.5" customHeight="1" x14ac:dyDescent="0.25">
      <c r="A34" s="60" t="s">
        <v>106</v>
      </c>
      <c r="B34" s="38"/>
      <c r="C34" s="11" t="s">
        <v>12</v>
      </c>
      <c r="D34" s="11" t="s">
        <v>13</v>
      </c>
      <c r="E34" s="11" t="s">
        <v>136</v>
      </c>
      <c r="F34" s="33">
        <v>0</v>
      </c>
      <c r="G34" s="33">
        <v>0</v>
      </c>
      <c r="H34" s="33"/>
    </row>
    <row r="35" spans="1:8" ht="19.5" customHeight="1" x14ac:dyDescent="0.25">
      <c r="A35" s="57" t="s">
        <v>105</v>
      </c>
      <c r="B35" s="57"/>
      <c r="C35" s="11" t="s">
        <v>15</v>
      </c>
      <c r="D35" s="11" t="s">
        <v>16</v>
      </c>
      <c r="E35" s="11" t="s">
        <v>136</v>
      </c>
      <c r="F35" s="33">
        <f>G35</f>
        <v>19464169</v>
      </c>
      <c r="G35" s="33">
        <f>19464169</f>
        <v>19464169</v>
      </c>
      <c r="H35" s="33"/>
    </row>
    <row r="36" spans="1:8" ht="19.5" customHeight="1" x14ac:dyDescent="0.25">
      <c r="A36" s="57" t="s">
        <v>105</v>
      </c>
      <c r="B36" s="57"/>
      <c r="C36" s="11" t="s">
        <v>15</v>
      </c>
      <c r="D36" s="11" t="s">
        <v>16</v>
      </c>
      <c r="E36" s="11" t="s">
        <v>138</v>
      </c>
      <c r="F36" s="33">
        <f t="shared" ref="F36:F41" si="1">G36</f>
        <v>243562006</v>
      </c>
      <c r="G36" s="33">
        <f>236683656+3500000+3454672-76322</f>
        <v>243562006</v>
      </c>
      <c r="H36" s="33"/>
    </row>
    <row r="37" spans="1:8" ht="19.5" customHeight="1" x14ac:dyDescent="0.25">
      <c r="A37" s="61" t="s">
        <v>107</v>
      </c>
      <c r="B37" s="62"/>
      <c r="C37" s="11" t="s">
        <v>17</v>
      </c>
      <c r="D37" s="11" t="s">
        <v>18</v>
      </c>
      <c r="E37" s="11" t="s">
        <v>136</v>
      </c>
      <c r="F37" s="33">
        <f t="shared" si="1"/>
        <v>36200</v>
      </c>
      <c r="G37" s="21">
        <v>36200</v>
      </c>
      <c r="H37" s="21"/>
    </row>
    <row r="38" spans="1:8" ht="19.5" customHeight="1" x14ac:dyDescent="0.25">
      <c r="A38" s="69" t="s">
        <v>115</v>
      </c>
      <c r="B38" s="57"/>
      <c r="C38" s="11" t="s">
        <v>19</v>
      </c>
      <c r="D38" s="11" t="s">
        <v>20</v>
      </c>
      <c r="E38" s="11" t="s">
        <v>137</v>
      </c>
      <c r="F38" s="33">
        <f t="shared" si="1"/>
        <v>999600</v>
      </c>
      <c r="G38" s="21">
        <f>702400+147200+150000</f>
        <v>999600</v>
      </c>
      <c r="H38" s="21"/>
    </row>
    <row r="39" spans="1:8" ht="19.5" customHeight="1" x14ac:dyDescent="0.25">
      <c r="A39" s="69" t="s">
        <v>115</v>
      </c>
      <c r="B39" s="57"/>
      <c r="C39" s="11" t="s">
        <v>19</v>
      </c>
      <c r="D39" s="11" t="s">
        <v>20</v>
      </c>
      <c r="E39" s="11" t="s">
        <v>139</v>
      </c>
      <c r="F39" s="33">
        <f t="shared" si="1"/>
        <v>101372409.40000001</v>
      </c>
      <c r="G39" s="21">
        <f>50243229+49548632.4+3144330-1563782</f>
        <v>101372409.40000001</v>
      </c>
      <c r="H39" s="21"/>
    </row>
    <row r="40" spans="1:8" ht="19.5" customHeight="1" x14ac:dyDescent="0.25">
      <c r="A40" s="69" t="s">
        <v>115</v>
      </c>
      <c r="B40" s="57"/>
      <c r="C40" s="11" t="s">
        <v>19</v>
      </c>
      <c r="D40" s="11" t="s">
        <v>20</v>
      </c>
      <c r="E40" s="11" t="s">
        <v>140</v>
      </c>
      <c r="F40" s="33">
        <f t="shared" si="1"/>
        <v>32769960</v>
      </c>
      <c r="G40" s="21">
        <f>32451728+318232</f>
        <v>32769960</v>
      </c>
      <c r="H40" s="21"/>
    </row>
    <row r="41" spans="1:8" ht="19.5" customHeight="1" x14ac:dyDescent="0.25">
      <c r="A41" s="69" t="s">
        <v>115</v>
      </c>
      <c r="B41" s="57"/>
      <c r="C41" s="11" t="s">
        <v>19</v>
      </c>
      <c r="D41" s="11" t="s">
        <v>20</v>
      </c>
      <c r="E41" s="11" t="s">
        <v>143</v>
      </c>
      <c r="F41" s="33">
        <f t="shared" si="1"/>
        <v>46000</v>
      </c>
      <c r="G41" s="21">
        <f>27600+18400</f>
        <v>46000</v>
      </c>
      <c r="H41" s="21"/>
    </row>
    <row r="42" spans="1:8" ht="19.5" customHeight="1" x14ac:dyDescent="0.25">
      <c r="A42" s="70" t="s">
        <v>108</v>
      </c>
      <c r="B42" s="70"/>
      <c r="C42" s="11" t="s">
        <v>101</v>
      </c>
      <c r="D42" s="11" t="s">
        <v>21</v>
      </c>
      <c r="E42" s="11" t="s">
        <v>136</v>
      </c>
      <c r="F42" s="34"/>
      <c r="G42" s="34"/>
      <c r="H42" s="34"/>
    </row>
    <row r="43" spans="1:8" ht="19.5" customHeight="1" x14ac:dyDescent="0.25">
      <c r="A43" s="64" t="s">
        <v>97</v>
      </c>
      <c r="B43" s="65"/>
      <c r="C43" s="11" t="s">
        <v>76</v>
      </c>
      <c r="D43" s="11" t="s">
        <v>9</v>
      </c>
      <c r="E43" s="11"/>
      <c r="F43" s="19">
        <f>SUM(F44:F45)</f>
        <v>361125</v>
      </c>
      <c r="G43" s="19">
        <f>SUM(G44:G45)</f>
        <v>361125</v>
      </c>
      <c r="H43" s="19"/>
    </row>
    <row r="44" spans="1:8" ht="19.5" customHeight="1" x14ac:dyDescent="0.25">
      <c r="A44" s="41" t="s">
        <v>98</v>
      </c>
      <c r="B44" s="42"/>
      <c r="C44" s="11" t="s">
        <v>77</v>
      </c>
      <c r="D44" s="11" t="s">
        <v>87</v>
      </c>
      <c r="E44" s="11" t="s">
        <v>136</v>
      </c>
      <c r="F44" s="21">
        <f>G44</f>
        <v>8500</v>
      </c>
      <c r="G44" s="21">
        <v>8500</v>
      </c>
      <c r="H44" s="21"/>
    </row>
    <row r="45" spans="1:8" ht="19.5" customHeight="1" x14ac:dyDescent="0.25">
      <c r="A45" s="41" t="s">
        <v>99</v>
      </c>
      <c r="B45" s="42"/>
      <c r="C45" s="11" t="s">
        <v>116</v>
      </c>
      <c r="D45" s="11" t="s">
        <v>102</v>
      </c>
      <c r="E45" s="11" t="s">
        <v>136</v>
      </c>
      <c r="F45" s="21">
        <f>G45</f>
        <v>352625</v>
      </c>
      <c r="G45" s="21">
        <v>352625</v>
      </c>
      <c r="H45" s="21"/>
    </row>
    <row r="46" spans="1:8" ht="19.5" customHeight="1" x14ac:dyDescent="0.25">
      <c r="A46" s="66" t="s">
        <v>170</v>
      </c>
      <c r="B46" s="67"/>
      <c r="C46" s="11" t="s">
        <v>117</v>
      </c>
      <c r="D46" s="11" t="s">
        <v>9</v>
      </c>
      <c r="E46" s="11"/>
      <c r="F46" s="19">
        <f>F47</f>
        <v>184869</v>
      </c>
      <c r="G46" s="19">
        <f>G47</f>
        <v>184869</v>
      </c>
      <c r="H46" s="19"/>
    </row>
    <row r="47" spans="1:8" ht="30.75" customHeight="1" x14ac:dyDescent="0.25">
      <c r="A47" s="68" t="s">
        <v>100</v>
      </c>
      <c r="B47" s="68"/>
      <c r="C47" s="15" t="s">
        <v>118</v>
      </c>
      <c r="D47" s="15" t="s">
        <v>22</v>
      </c>
      <c r="E47" s="11" t="s">
        <v>138</v>
      </c>
      <c r="F47" s="21">
        <f>98119.44+64949.56+21800</f>
        <v>184869</v>
      </c>
      <c r="G47" s="21">
        <f>98119.44+64949.56+21800</f>
        <v>184869</v>
      </c>
      <c r="H47" s="21"/>
    </row>
    <row r="48" spans="1:8" ht="19.5" customHeight="1" x14ac:dyDescent="0.25">
      <c r="A48" s="58" t="s">
        <v>23</v>
      </c>
      <c r="B48" s="58"/>
      <c r="C48" s="27" t="s">
        <v>24</v>
      </c>
      <c r="D48" s="27" t="s">
        <v>9</v>
      </c>
      <c r="E48" s="27" t="s">
        <v>9</v>
      </c>
      <c r="F48" s="28">
        <f>F49+F82+F115+F148+F214+F181</f>
        <v>392047737.37</v>
      </c>
      <c r="G48" s="28">
        <f>G49+G82+G115+G148+G214+G181</f>
        <v>392047737.37</v>
      </c>
      <c r="H48" s="28"/>
    </row>
    <row r="49" spans="1:8" ht="19.5" customHeight="1" x14ac:dyDescent="0.25">
      <c r="A49" s="45" t="s">
        <v>23</v>
      </c>
      <c r="B49" s="45"/>
      <c r="C49" s="29" t="s">
        <v>24</v>
      </c>
      <c r="D49" s="29" t="s">
        <v>9</v>
      </c>
      <c r="E49" s="29" t="s">
        <v>136</v>
      </c>
      <c r="F49" s="30">
        <f>F51+F52+F53+F54+F57+F64+F69+F71+F75</f>
        <v>19565970.669999998</v>
      </c>
      <c r="G49" s="30">
        <f>G51+G52+G53+G54+G57+G64+G69+G71+G75</f>
        <v>19565970.669999998</v>
      </c>
      <c r="H49" s="30"/>
    </row>
    <row r="50" spans="1:8" ht="19.5" customHeight="1" x14ac:dyDescent="0.25">
      <c r="A50" s="50" t="s">
        <v>25</v>
      </c>
      <c r="B50" s="51"/>
      <c r="C50" s="11" t="s">
        <v>26</v>
      </c>
      <c r="D50" s="11" t="s">
        <v>9</v>
      </c>
      <c r="E50" s="11"/>
      <c r="F50" s="21"/>
      <c r="G50" s="21"/>
      <c r="H50" s="21"/>
    </row>
    <row r="51" spans="1:8" ht="19.5" customHeight="1" x14ac:dyDescent="0.25">
      <c r="A51" s="43" t="s">
        <v>78</v>
      </c>
      <c r="B51" s="44"/>
      <c r="C51" s="11" t="s">
        <v>27</v>
      </c>
      <c r="D51" s="11" t="s">
        <v>28</v>
      </c>
      <c r="E51" s="11" t="s">
        <v>136</v>
      </c>
      <c r="F51" s="21">
        <f>G51</f>
        <v>7032555.96</v>
      </c>
      <c r="G51" s="21">
        <v>7032555.96</v>
      </c>
      <c r="H51" s="21"/>
    </row>
    <row r="52" spans="1:8" ht="19.5" customHeight="1" x14ac:dyDescent="0.25">
      <c r="A52" s="43" t="s">
        <v>79</v>
      </c>
      <c r="B52" s="44"/>
      <c r="C52" s="11" t="s">
        <v>29</v>
      </c>
      <c r="D52" s="11" t="s">
        <v>30</v>
      </c>
      <c r="E52" s="11" t="s">
        <v>136</v>
      </c>
      <c r="F52" s="21">
        <f t="shared" ref="F52:F54" si="2">G52</f>
        <v>8120</v>
      </c>
      <c r="G52" s="21">
        <v>8120</v>
      </c>
      <c r="H52" s="21"/>
    </row>
    <row r="53" spans="1:8" ht="19.5" customHeight="1" x14ac:dyDescent="0.25">
      <c r="A53" s="43" t="s">
        <v>80</v>
      </c>
      <c r="B53" s="44"/>
      <c r="C53" s="11" t="s">
        <v>31</v>
      </c>
      <c r="D53" s="11" t="s">
        <v>32</v>
      </c>
      <c r="E53" s="11" t="s">
        <v>136</v>
      </c>
      <c r="F53" s="21">
        <f t="shared" si="2"/>
        <v>0</v>
      </c>
      <c r="G53" s="21">
        <f>30000-30000</f>
        <v>0</v>
      </c>
      <c r="H53" s="21"/>
    </row>
    <row r="54" spans="1:8" ht="19.5" customHeight="1" x14ac:dyDescent="0.25">
      <c r="A54" s="43" t="s">
        <v>33</v>
      </c>
      <c r="B54" s="44"/>
      <c r="C54" s="11" t="s">
        <v>34</v>
      </c>
      <c r="D54" s="11" t="s">
        <v>35</v>
      </c>
      <c r="E54" s="11" t="s">
        <v>136</v>
      </c>
      <c r="F54" s="21">
        <f t="shared" si="2"/>
        <v>2045138.39</v>
      </c>
      <c r="G54" s="21">
        <v>2045138.39</v>
      </c>
      <c r="H54" s="21"/>
    </row>
    <row r="55" spans="1:8" ht="19.5" customHeight="1" x14ac:dyDescent="0.25">
      <c r="A55" s="46" t="s">
        <v>36</v>
      </c>
      <c r="B55" s="47"/>
      <c r="C55" s="11" t="s">
        <v>37</v>
      </c>
      <c r="D55" s="11" t="s">
        <v>35</v>
      </c>
      <c r="E55" s="11" t="s">
        <v>136</v>
      </c>
      <c r="F55" s="21"/>
      <c r="G55" s="21"/>
      <c r="H55" s="21"/>
    </row>
    <row r="56" spans="1:8" ht="19.5" customHeight="1" x14ac:dyDescent="0.25">
      <c r="A56" s="46" t="s">
        <v>38</v>
      </c>
      <c r="B56" s="47"/>
      <c r="C56" s="11" t="s">
        <v>39</v>
      </c>
      <c r="D56" s="11" t="s">
        <v>35</v>
      </c>
      <c r="E56" s="11" t="s">
        <v>136</v>
      </c>
      <c r="F56" s="21"/>
      <c r="G56" s="21"/>
      <c r="H56" s="21"/>
    </row>
    <row r="57" spans="1:8" ht="19.5" customHeight="1" x14ac:dyDescent="0.25">
      <c r="A57" s="41" t="s">
        <v>81</v>
      </c>
      <c r="B57" s="42"/>
      <c r="C57" s="11" t="s">
        <v>40</v>
      </c>
      <c r="D57" s="11" t="s">
        <v>41</v>
      </c>
      <c r="E57" s="11" t="s">
        <v>136</v>
      </c>
      <c r="F57" s="21">
        <f>SUM(F58:F63)</f>
        <v>483660.28</v>
      </c>
      <c r="G57" s="21">
        <f>SUM(G58:G63)</f>
        <v>483660.28</v>
      </c>
      <c r="H57" s="21"/>
    </row>
    <row r="58" spans="1:8" ht="19.5" customHeight="1" x14ac:dyDescent="0.25">
      <c r="A58" s="46" t="s">
        <v>119</v>
      </c>
      <c r="B58" s="47"/>
      <c r="C58" s="11" t="s">
        <v>95</v>
      </c>
      <c r="D58" s="11" t="s">
        <v>120</v>
      </c>
      <c r="E58" s="11" t="s">
        <v>136</v>
      </c>
      <c r="F58" s="21"/>
      <c r="G58" s="21"/>
      <c r="H58" s="21"/>
    </row>
    <row r="59" spans="1:8" ht="19.5" customHeight="1" x14ac:dyDescent="0.25">
      <c r="A59" s="46" t="s">
        <v>42</v>
      </c>
      <c r="B59" s="47"/>
      <c r="C59" s="11" t="s">
        <v>43</v>
      </c>
      <c r="D59" s="11" t="s">
        <v>44</v>
      </c>
      <c r="E59" s="11" t="s">
        <v>136</v>
      </c>
      <c r="F59" s="21">
        <f>G59</f>
        <v>60753.2</v>
      </c>
      <c r="G59" s="21">
        <v>60753.2</v>
      </c>
      <c r="H59" s="21"/>
    </row>
    <row r="60" spans="1:8" ht="19.5" customHeight="1" x14ac:dyDescent="0.25">
      <c r="A60" s="46" t="s">
        <v>82</v>
      </c>
      <c r="B60" s="47"/>
      <c r="C60" s="11" t="s">
        <v>121</v>
      </c>
      <c r="D60" s="11" t="s">
        <v>83</v>
      </c>
      <c r="E60" s="11" t="s">
        <v>136</v>
      </c>
      <c r="F60" s="21">
        <f t="shared" ref="F60:F64" si="3">G60</f>
        <v>0</v>
      </c>
      <c r="G60" s="21"/>
      <c r="H60" s="21"/>
    </row>
    <row r="61" spans="1:8" ht="19.5" customHeight="1" x14ac:dyDescent="0.25">
      <c r="A61" s="43" t="s">
        <v>84</v>
      </c>
      <c r="B61" s="44"/>
      <c r="C61" s="11" t="s">
        <v>45</v>
      </c>
      <c r="D61" s="11" t="s">
        <v>46</v>
      </c>
      <c r="E61" s="11" t="s">
        <v>136</v>
      </c>
      <c r="F61" s="21">
        <f t="shared" si="3"/>
        <v>422907.08</v>
      </c>
      <c r="G61" s="21">
        <v>422907.08</v>
      </c>
      <c r="H61" s="21"/>
    </row>
    <row r="62" spans="1:8" ht="19.5" customHeight="1" x14ac:dyDescent="0.25">
      <c r="A62" s="43" t="s">
        <v>85</v>
      </c>
      <c r="B62" s="44"/>
      <c r="C62" s="11" t="s">
        <v>47</v>
      </c>
      <c r="D62" s="11" t="s">
        <v>48</v>
      </c>
      <c r="E62" s="11" t="s">
        <v>136</v>
      </c>
      <c r="F62" s="21">
        <f t="shared" si="3"/>
        <v>0</v>
      </c>
      <c r="G62" s="21"/>
      <c r="H62" s="21"/>
    </row>
    <row r="63" spans="1:8" ht="19.5" customHeight="1" x14ac:dyDescent="0.25">
      <c r="A63" s="43" t="s">
        <v>86</v>
      </c>
      <c r="B63" s="44"/>
      <c r="C63" s="11" t="s">
        <v>49</v>
      </c>
      <c r="D63" s="11" t="s">
        <v>50</v>
      </c>
      <c r="E63" s="11" t="s">
        <v>136</v>
      </c>
      <c r="F63" s="21">
        <f t="shared" si="3"/>
        <v>0</v>
      </c>
      <c r="G63" s="21"/>
      <c r="H63" s="21"/>
    </row>
    <row r="64" spans="1:8" ht="19.5" customHeight="1" x14ac:dyDescent="0.25">
      <c r="A64" s="41" t="s">
        <v>51</v>
      </c>
      <c r="B64" s="42"/>
      <c r="C64" s="11" t="s">
        <v>52</v>
      </c>
      <c r="D64" s="11" t="s">
        <v>53</v>
      </c>
      <c r="E64" s="11" t="s">
        <v>136</v>
      </c>
      <c r="F64" s="21">
        <f t="shared" si="3"/>
        <v>84110.16</v>
      </c>
      <c r="G64" s="21">
        <f>SUM(G65:G67)</f>
        <v>84110.16</v>
      </c>
      <c r="H64" s="21"/>
    </row>
    <row r="65" spans="1:8" ht="19.5" customHeight="1" x14ac:dyDescent="0.25">
      <c r="A65" s="43" t="s">
        <v>90</v>
      </c>
      <c r="B65" s="44"/>
      <c r="C65" s="11" t="s">
        <v>54</v>
      </c>
      <c r="D65" s="11" t="s">
        <v>55</v>
      </c>
      <c r="E65" s="11" t="s">
        <v>136</v>
      </c>
      <c r="F65" s="21"/>
      <c r="G65" s="21"/>
      <c r="H65" s="21"/>
    </row>
    <row r="66" spans="1:8" ht="19.5" customHeight="1" x14ac:dyDescent="0.25">
      <c r="A66" s="43" t="s">
        <v>91</v>
      </c>
      <c r="B66" s="44"/>
      <c r="C66" s="11" t="s">
        <v>56</v>
      </c>
      <c r="D66" s="11" t="s">
        <v>57</v>
      </c>
      <c r="E66" s="11" t="s">
        <v>136</v>
      </c>
      <c r="F66" s="21">
        <v>100000</v>
      </c>
      <c r="G66" s="21">
        <v>15160</v>
      </c>
      <c r="H66" s="21"/>
    </row>
    <row r="67" spans="1:8" ht="19.5" customHeight="1" x14ac:dyDescent="0.25">
      <c r="A67" s="43" t="s">
        <v>92</v>
      </c>
      <c r="B67" s="44"/>
      <c r="C67" s="11" t="s">
        <v>58</v>
      </c>
      <c r="D67" s="11" t="s">
        <v>59</v>
      </c>
      <c r="E67" s="11" t="s">
        <v>136</v>
      </c>
      <c r="F67" s="21">
        <v>100000</v>
      </c>
      <c r="G67" s="21">
        <v>68950.16</v>
      </c>
      <c r="H67" s="21"/>
    </row>
    <row r="68" spans="1:8" ht="19.5" customHeight="1" x14ac:dyDescent="0.25">
      <c r="A68" s="41" t="s">
        <v>109</v>
      </c>
      <c r="B68" s="42"/>
      <c r="C68" s="11" t="s">
        <v>60</v>
      </c>
      <c r="D68" s="11" t="s">
        <v>9</v>
      </c>
      <c r="E68" s="11" t="s">
        <v>136</v>
      </c>
      <c r="F68" s="21">
        <f>F69</f>
        <v>0</v>
      </c>
      <c r="G68" s="21">
        <f>G69</f>
        <v>0</v>
      </c>
      <c r="H68" s="21"/>
    </row>
    <row r="69" spans="1:8" ht="19.5" customHeight="1" x14ac:dyDescent="0.25">
      <c r="A69" s="48" t="s">
        <v>110</v>
      </c>
      <c r="B69" s="49"/>
      <c r="C69" s="11" t="s">
        <v>112</v>
      </c>
      <c r="D69" s="11" t="s">
        <v>88</v>
      </c>
      <c r="E69" s="11" t="s">
        <v>136</v>
      </c>
      <c r="F69" s="21">
        <f>F70</f>
        <v>0</v>
      </c>
      <c r="G69" s="21">
        <f>G70</f>
        <v>0</v>
      </c>
      <c r="H69" s="21"/>
    </row>
    <row r="70" spans="1:8" ht="19.5" customHeight="1" x14ac:dyDescent="0.25">
      <c r="A70" s="43" t="s">
        <v>111</v>
      </c>
      <c r="B70" s="44"/>
      <c r="C70" s="11" t="s">
        <v>113</v>
      </c>
      <c r="D70" s="11" t="s">
        <v>62</v>
      </c>
      <c r="E70" s="11" t="s">
        <v>136</v>
      </c>
      <c r="F70" s="21"/>
      <c r="G70" s="21"/>
      <c r="H70" s="21"/>
    </row>
    <row r="71" spans="1:8" ht="19.5" customHeight="1" x14ac:dyDescent="0.25">
      <c r="A71" s="41" t="s">
        <v>103</v>
      </c>
      <c r="B71" s="42"/>
      <c r="C71" s="11" t="s">
        <v>61</v>
      </c>
      <c r="D71" s="11" t="s">
        <v>66</v>
      </c>
      <c r="E71" s="11" t="s">
        <v>136</v>
      </c>
      <c r="F71" s="21">
        <v>0</v>
      </c>
      <c r="G71" s="21">
        <v>0</v>
      </c>
      <c r="H71" s="21"/>
    </row>
    <row r="72" spans="1:8" ht="19.5" customHeight="1" x14ac:dyDescent="0.25">
      <c r="A72" s="43" t="s">
        <v>133</v>
      </c>
      <c r="B72" s="44"/>
      <c r="C72" s="11" t="s">
        <v>89</v>
      </c>
      <c r="D72" s="11" t="s">
        <v>67</v>
      </c>
      <c r="E72" s="11" t="s">
        <v>136</v>
      </c>
      <c r="F72" s="21"/>
      <c r="G72" s="21"/>
      <c r="H72" s="21"/>
    </row>
    <row r="73" spans="1:8" ht="19.5" customHeight="1" x14ac:dyDescent="0.25">
      <c r="A73" s="43" t="s">
        <v>134</v>
      </c>
      <c r="B73" s="44"/>
      <c r="C73" s="11" t="s">
        <v>96</v>
      </c>
      <c r="D73" s="11" t="s">
        <v>68</v>
      </c>
      <c r="E73" s="11" t="s">
        <v>136</v>
      </c>
      <c r="F73" s="21"/>
      <c r="G73" s="21"/>
      <c r="H73" s="21"/>
    </row>
    <row r="74" spans="1:8" ht="19.5" customHeight="1" x14ac:dyDescent="0.25">
      <c r="A74" s="43" t="s">
        <v>135</v>
      </c>
      <c r="B74" s="44"/>
      <c r="C74" s="11" t="s">
        <v>114</v>
      </c>
      <c r="D74" s="11" t="s">
        <v>87</v>
      </c>
      <c r="E74" s="11" t="s">
        <v>136</v>
      </c>
      <c r="F74" s="21"/>
      <c r="G74" s="21"/>
      <c r="H74" s="21"/>
    </row>
    <row r="75" spans="1:8" ht="19.5" customHeight="1" x14ac:dyDescent="0.25">
      <c r="A75" s="41" t="s">
        <v>171</v>
      </c>
      <c r="B75" s="42"/>
      <c r="C75" s="11" t="s">
        <v>122</v>
      </c>
      <c r="D75" s="11" t="s">
        <v>9</v>
      </c>
      <c r="E75" s="11" t="s">
        <v>136</v>
      </c>
      <c r="F75" s="21">
        <f>F76</f>
        <v>9912385.879999999</v>
      </c>
      <c r="G75" s="21">
        <f>G76</f>
        <v>9912385.879999999</v>
      </c>
      <c r="H75" s="21"/>
    </row>
    <row r="76" spans="1:8" ht="19.5" customHeight="1" x14ac:dyDescent="0.25">
      <c r="A76" s="43" t="s">
        <v>125</v>
      </c>
      <c r="B76" s="44"/>
      <c r="C76" s="11" t="s">
        <v>123</v>
      </c>
      <c r="D76" s="11" t="s">
        <v>124</v>
      </c>
      <c r="E76" s="11" t="s">
        <v>136</v>
      </c>
      <c r="F76" s="21">
        <f>SUM(F77:F81)</f>
        <v>9912385.879999999</v>
      </c>
      <c r="G76" s="21">
        <f>SUM(G77:G81)</f>
        <v>9912385.879999999</v>
      </c>
      <c r="H76" s="21"/>
    </row>
    <row r="77" spans="1:8" ht="19.5" customHeight="1" x14ac:dyDescent="0.25">
      <c r="A77" s="43" t="s">
        <v>93</v>
      </c>
      <c r="B77" s="44"/>
      <c r="C77" s="11" t="s">
        <v>126</v>
      </c>
      <c r="D77" s="11" t="s">
        <v>63</v>
      </c>
      <c r="E77" s="11" t="s">
        <v>136</v>
      </c>
      <c r="F77" s="21"/>
      <c r="G77" s="21"/>
      <c r="H77" s="21"/>
    </row>
    <row r="78" spans="1:8" ht="19.5" customHeight="1" x14ac:dyDescent="0.25">
      <c r="A78" s="43" t="s">
        <v>129</v>
      </c>
      <c r="B78" s="44"/>
      <c r="C78" s="11" t="s">
        <v>127</v>
      </c>
      <c r="D78" s="11" t="s">
        <v>130</v>
      </c>
      <c r="E78" s="11" t="s">
        <v>136</v>
      </c>
      <c r="F78" s="21"/>
      <c r="G78" s="21"/>
      <c r="H78" s="21"/>
    </row>
    <row r="79" spans="1:8" ht="19.5" customHeight="1" x14ac:dyDescent="0.25">
      <c r="A79" s="43" t="s">
        <v>104</v>
      </c>
      <c r="B79" s="44"/>
      <c r="C79" s="11" t="s">
        <v>128</v>
      </c>
      <c r="D79" s="11" t="s">
        <v>64</v>
      </c>
      <c r="E79" s="11" t="s">
        <v>136</v>
      </c>
      <c r="F79" s="21"/>
      <c r="G79" s="21"/>
      <c r="H79" s="21"/>
    </row>
    <row r="80" spans="1:8" ht="19.5" customHeight="1" x14ac:dyDescent="0.25">
      <c r="A80" s="43" t="s">
        <v>131</v>
      </c>
      <c r="B80" s="44"/>
      <c r="C80" s="11" t="s">
        <v>132</v>
      </c>
      <c r="D80" s="11" t="s">
        <v>65</v>
      </c>
      <c r="E80" s="11" t="s">
        <v>136</v>
      </c>
      <c r="F80" s="21">
        <f>G80</f>
        <v>8015523.25</v>
      </c>
      <c r="G80" s="21">
        <v>8015523.25</v>
      </c>
      <c r="H80" s="21"/>
    </row>
    <row r="81" spans="1:8" ht="19.5" customHeight="1" x14ac:dyDescent="0.25">
      <c r="A81" s="43" t="s">
        <v>131</v>
      </c>
      <c r="B81" s="44"/>
      <c r="C81" s="11" t="s">
        <v>141</v>
      </c>
      <c r="D81" s="11" t="s">
        <v>142</v>
      </c>
      <c r="E81" s="11" t="s">
        <v>136</v>
      </c>
      <c r="F81" s="21">
        <f>G81</f>
        <v>1896862.63</v>
      </c>
      <c r="G81" s="21">
        <v>1896862.63</v>
      </c>
      <c r="H81" s="21"/>
    </row>
    <row r="82" spans="1:8" ht="19.5" hidden="1" customHeight="1" x14ac:dyDescent="0.25">
      <c r="A82" s="54" t="s">
        <v>23</v>
      </c>
      <c r="B82" s="54"/>
      <c r="C82" s="16" t="s">
        <v>24</v>
      </c>
      <c r="D82" s="16" t="s">
        <v>9</v>
      </c>
      <c r="E82" s="16" t="s">
        <v>137</v>
      </c>
      <c r="F82" s="17">
        <f>F84+F85+F86+F87+F90+F97+F102+F104+F109</f>
        <v>0</v>
      </c>
      <c r="G82" s="17">
        <f>G84+G85+G86+G87+G90+G97+G102+G104+G109</f>
        <v>0</v>
      </c>
      <c r="H82" s="17"/>
    </row>
    <row r="83" spans="1:8" ht="19.5" hidden="1" customHeight="1" x14ac:dyDescent="0.25">
      <c r="A83" s="50" t="s">
        <v>25</v>
      </c>
      <c r="B83" s="51"/>
      <c r="C83" s="11" t="s">
        <v>26</v>
      </c>
      <c r="D83" s="11" t="s">
        <v>9</v>
      </c>
      <c r="E83" s="11"/>
      <c r="F83" s="18"/>
      <c r="G83" s="18"/>
      <c r="H83" s="18"/>
    </row>
    <row r="84" spans="1:8" ht="19.5" hidden="1" customHeight="1" x14ac:dyDescent="0.25">
      <c r="A84" s="43" t="s">
        <v>78</v>
      </c>
      <c r="B84" s="44"/>
      <c r="C84" s="11" t="s">
        <v>27</v>
      </c>
      <c r="D84" s="11" t="s">
        <v>28</v>
      </c>
      <c r="E84" s="11" t="s">
        <v>137</v>
      </c>
      <c r="F84" s="13"/>
      <c r="G84" s="13"/>
      <c r="H84" s="13"/>
    </row>
    <row r="85" spans="1:8" ht="19.5" hidden="1" customHeight="1" x14ac:dyDescent="0.25">
      <c r="A85" s="43" t="s">
        <v>79</v>
      </c>
      <c r="B85" s="44"/>
      <c r="C85" s="11" t="s">
        <v>29</v>
      </c>
      <c r="D85" s="11" t="s">
        <v>30</v>
      </c>
      <c r="E85" s="11" t="s">
        <v>137</v>
      </c>
      <c r="F85" s="13"/>
      <c r="G85" s="13"/>
      <c r="H85" s="13"/>
    </row>
    <row r="86" spans="1:8" ht="19.5" hidden="1" customHeight="1" x14ac:dyDescent="0.25">
      <c r="A86" s="43" t="s">
        <v>80</v>
      </c>
      <c r="B86" s="44"/>
      <c r="C86" s="11" t="s">
        <v>31</v>
      </c>
      <c r="D86" s="11" t="s">
        <v>32</v>
      </c>
      <c r="E86" s="11" t="s">
        <v>137</v>
      </c>
      <c r="F86" s="13"/>
      <c r="G86" s="13"/>
      <c r="H86" s="13"/>
    </row>
    <row r="87" spans="1:8" ht="19.5" hidden="1" customHeight="1" x14ac:dyDescent="0.25">
      <c r="A87" s="43" t="s">
        <v>33</v>
      </c>
      <c r="B87" s="44"/>
      <c r="C87" s="11" t="s">
        <v>34</v>
      </c>
      <c r="D87" s="11" t="s">
        <v>35</v>
      </c>
      <c r="E87" s="11" t="s">
        <v>137</v>
      </c>
      <c r="F87" s="13"/>
      <c r="G87" s="13"/>
      <c r="H87" s="13"/>
    </row>
    <row r="88" spans="1:8" ht="19.5" hidden="1" customHeight="1" x14ac:dyDescent="0.25">
      <c r="A88" s="46" t="s">
        <v>36</v>
      </c>
      <c r="B88" s="47"/>
      <c r="C88" s="11" t="s">
        <v>37</v>
      </c>
      <c r="D88" s="11" t="s">
        <v>35</v>
      </c>
      <c r="E88" s="11" t="s">
        <v>137</v>
      </c>
      <c r="F88" s="18"/>
      <c r="G88" s="18"/>
      <c r="H88" s="18"/>
    </row>
    <row r="89" spans="1:8" ht="19.5" hidden="1" customHeight="1" x14ac:dyDescent="0.25">
      <c r="A89" s="46" t="s">
        <v>38</v>
      </c>
      <c r="B89" s="47"/>
      <c r="C89" s="11" t="s">
        <v>39</v>
      </c>
      <c r="D89" s="11" t="s">
        <v>35</v>
      </c>
      <c r="E89" s="11" t="s">
        <v>137</v>
      </c>
      <c r="F89" s="18"/>
      <c r="G89" s="18"/>
      <c r="H89" s="18"/>
    </row>
    <row r="90" spans="1:8" ht="19.5" hidden="1" customHeight="1" x14ac:dyDescent="0.25">
      <c r="A90" s="41" t="s">
        <v>81</v>
      </c>
      <c r="B90" s="42"/>
      <c r="C90" s="11" t="s">
        <v>40</v>
      </c>
      <c r="D90" s="11" t="s">
        <v>41</v>
      </c>
      <c r="E90" s="11" t="s">
        <v>137</v>
      </c>
      <c r="F90" s="14">
        <f>F91+F94+F95+F96+F97</f>
        <v>0</v>
      </c>
      <c r="G90" s="14">
        <f>G91+G94+G95+G96+G97</f>
        <v>0</v>
      </c>
      <c r="H90" s="14"/>
    </row>
    <row r="91" spans="1:8" ht="19.5" hidden="1" customHeight="1" x14ac:dyDescent="0.25">
      <c r="A91" s="46" t="s">
        <v>119</v>
      </c>
      <c r="B91" s="47"/>
      <c r="C91" s="11" t="s">
        <v>95</v>
      </c>
      <c r="D91" s="11" t="s">
        <v>120</v>
      </c>
      <c r="E91" s="11" t="s">
        <v>137</v>
      </c>
      <c r="F91" s="19">
        <f>SUM(F92:F93)</f>
        <v>0</v>
      </c>
      <c r="G91" s="19">
        <f>SUM(G92:G93)</f>
        <v>0</v>
      </c>
      <c r="H91" s="19"/>
    </row>
    <row r="92" spans="1:8" ht="19.5" hidden="1" customHeight="1" x14ac:dyDescent="0.25">
      <c r="A92" s="46" t="s">
        <v>42</v>
      </c>
      <c r="B92" s="47"/>
      <c r="C92" s="11" t="s">
        <v>43</v>
      </c>
      <c r="D92" s="11" t="s">
        <v>44</v>
      </c>
      <c r="E92" s="11" t="s">
        <v>137</v>
      </c>
      <c r="F92" s="13"/>
      <c r="G92" s="13"/>
      <c r="H92" s="13"/>
    </row>
    <row r="93" spans="1:8" ht="19.5" hidden="1" customHeight="1" x14ac:dyDescent="0.25">
      <c r="A93" s="46" t="s">
        <v>82</v>
      </c>
      <c r="B93" s="47"/>
      <c r="C93" s="11" t="s">
        <v>121</v>
      </c>
      <c r="D93" s="11" t="s">
        <v>83</v>
      </c>
      <c r="E93" s="11" t="s">
        <v>137</v>
      </c>
      <c r="F93" s="13"/>
      <c r="G93" s="13"/>
      <c r="H93" s="13"/>
    </row>
    <row r="94" spans="1:8" ht="19.5" hidden="1" customHeight="1" x14ac:dyDescent="0.25">
      <c r="A94" s="43" t="s">
        <v>84</v>
      </c>
      <c r="B94" s="44"/>
      <c r="C94" s="11" t="s">
        <v>45</v>
      </c>
      <c r="D94" s="11" t="s">
        <v>46</v>
      </c>
      <c r="E94" s="11" t="s">
        <v>137</v>
      </c>
      <c r="F94" s="20"/>
      <c r="G94" s="20"/>
      <c r="H94" s="20"/>
    </row>
    <row r="95" spans="1:8" ht="19.5" hidden="1" customHeight="1" x14ac:dyDescent="0.25">
      <c r="A95" s="43" t="s">
        <v>85</v>
      </c>
      <c r="B95" s="44"/>
      <c r="C95" s="11" t="s">
        <v>47</v>
      </c>
      <c r="D95" s="11" t="s">
        <v>48</v>
      </c>
      <c r="E95" s="11" t="s">
        <v>137</v>
      </c>
      <c r="F95" s="20"/>
      <c r="G95" s="20"/>
      <c r="H95" s="20"/>
    </row>
    <row r="96" spans="1:8" ht="19.5" hidden="1" customHeight="1" x14ac:dyDescent="0.25">
      <c r="A96" s="43" t="s">
        <v>86</v>
      </c>
      <c r="B96" s="44"/>
      <c r="C96" s="11" t="s">
        <v>49</v>
      </c>
      <c r="D96" s="11" t="s">
        <v>50</v>
      </c>
      <c r="E96" s="11" t="s">
        <v>137</v>
      </c>
      <c r="F96" s="20"/>
      <c r="G96" s="20"/>
      <c r="H96" s="20"/>
    </row>
    <row r="97" spans="1:8" ht="19.5" hidden="1" customHeight="1" x14ac:dyDescent="0.25">
      <c r="A97" s="41" t="s">
        <v>51</v>
      </c>
      <c r="B97" s="42"/>
      <c r="C97" s="11" t="s">
        <v>52</v>
      </c>
      <c r="D97" s="11" t="s">
        <v>53</v>
      </c>
      <c r="E97" s="11" t="s">
        <v>137</v>
      </c>
      <c r="F97" s="19">
        <f>SUM(F98:F100)</f>
        <v>0</v>
      </c>
      <c r="G97" s="19">
        <f>SUM(G98:G100)</f>
        <v>0</v>
      </c>
      <c r="H97" s="19"/>
    </row>
    <row r="98" spans="1:8" ht="19.5" hidden="1" customHeight="1" x14ac:dyDescent="0.25">
      <c r="A98" s="43" t="s">
        <v>90</v>
      </c>
      <c r="B98" s="44"/>
      <c r="C98" s="11" t="s">
        <v>54</v>
      </c>
      <c r="D98" s="11" t="s">
        <v>55</v>
      </c>
      <c r="E98" s="11" t="s">
        <v>137</v>
      </c>
      <c r="F98" s="13"/>
      <c r="G98" s="13"/>
      <c r="H98" s="13"/>
    </row>
    <row r="99" spans="1:8" ht="19.5" hidden="1" customHeight="1" x14ac:dyDescent="0.25">
      <c r="A99" s="43" t="s">
        <v>91</v>
      </c>
      <c r="B99" s="44"/>
      <c r="C99" s="11" t="s">
        <v>56</v>
      </c>
      <c r="D99" s="11" t="s">
        <v>57</v>
      </c>
      <c r="E99" s="11" t="s">
        <v>137</v>
      </c>
      <c r="F99" s="13"/>
      <c r="G99" s="13"/>
      <c r="H99" s="13"/>
    </row>
    <row r="100" spans="1:8" ht="19.5" hidden="1" customHeight="1" x14ac:dyDescent="0.25">
      <c r="A100" s="43" t="s">
        <v>92</v>
      </c>
      <c r="B100" s="44"/>
      <c r="C100" s="11" t="s">
        <v>58</v>
      </c>
      <c r="D100" s="11" t="s">
        <v>59</v>
      </c>
      <c r="E100" s="11" t="s">
        <v>137</v>
      </c>
      <c r="F100" s="13"/>
      <c r="G100" s="13"/>
      <c r="H100" s="13"/>
    </row>
    <row r="101" spans="1:8" ht="19.5" hidden="1" customHeight="1" x14ac:dyDescent="0.25">
      <c r="A101" s="41" t="s">
        <v>109</v>
      </c>
      <c r="B101" s="42"/>
      <c r="C101" s="11" t="s">
        <v>60</v>
      </c>
      <c r="D101" s="11" t="s">
        <v>9</v>
      </c>
      <c r="E101" s="11" t="s">
        <v>137</v>
      </c>
      <c r="F101" s="18">
        <f>F102</f>
        <v>0</v>
      </c>
      <c r="G101" s="18">
        <f>G102</f>
        <v>0</v>
      </c>
      <c r="H101" s="18"/>
    </row>
    <row r="102" spans="1:8" ht="19.5" hidden="1" customHeight="1" x14ac:dyDescent="0.25">
      <c r="A102" s="48" t="s">
        <v>110</v>
      </c>
      <c r="B102" s="49"/>
      <c r="C102" s="11" t="s">
        <v>112</v>
      </c>
      <c r="D102" s="11" t="s">
        <v>88</v>
      </c>
      <c r="E102" s="11" t="s">
        <v>137</v>
      </c>
      <c r="F102" s="18">
        <f>F103</f>
        <v>0</v>
      </c>
      <c r="G102" s="18">
        <f>G103</f>
        <v>0</v>
      </c>
      <c r="H102" s="18"/>
    </row>
    <row r="103" spans="1:8" ht="19.5" hidden="1" customHeight="1" x14ac:dyDescent="0.25">
      <c r="A103" s="43" t="s">
        <v>111</v>
      </c>
      <c r="B103" s="44"/>
      <c r="C103" s="11" t="s">
        <v>113</v>
      </c>
      <c r="D103" s="11" t="s">
        <v>62</v>
      </c>
      <c r="E103" s="11" t="s">
        <v>137</v>
      </c>
      <c r="F103" s="13"/>
      <c r="G103" s="13"/>
      <c r="H103" s="13"/>
    </row>
    <row r="104" spans="1:8" ht="19.5" hidden="1" customHeight="1" x14ac:dyDescent="0.25">
      <c r="A104" s="41" t="s">
        <v>103</v>
      </c>
      <c r="B104" s="42"/>
      <c r="C104" s="11" t="s">
        <v>61</v>
      </c>
      <c r="D104" s="11" t="s">
        <v>66</v>
      </c>
      <c r="E104" s="11" t="s">
        <v>137</v>
      </c>
      <c r="F104" s="18"/>
      <c r="G104" s="18"/>
      <c r="H104" s="18"/>
    </row>
    <row r="105" spans="1:8" ht="19.5" hidden="1" customHeight="1" x14ac:dyDescent="0.25">
      <c r="A105" s="43" t="s">
        <v>133</v>
      </c>
      <c r="B105" s="44"/>
      <c r="C105" s="11" t="s">
        <v>89</v>
      </c>
      <c r="D105" s="11" t="s">
        <v>67</v>
      </c>
      <c r="E105" s="11" t="s">
        <v>137</v>
      </c>
      <c r="F105" s="13"/>
      <c r="G105" s="13"/>
      <c r="H105" s="13"/>
    </row>
    <row r="106" spans="1:8" ht="19.5" hidden="1" customHeight="1" x14ac:dyDescent="0.25">
      <c r="A106" s="43" t="s">
        <v>134</v>
      </c>
      <c r="B106" s="44"/>
      <c r="C106" s="11" t="s">
        <v>96</v>
      </c>
      <c r="D106" s="11" t="s">
        <v>68</v>
      </c>
      <c r="E106" s="11" t="s">
        <v>137</v>
      </c>
      <c r="F106" s="13"/>
      <c r="G106" s="13"/>
      <c r="H106" s="13"/>
    </row>
    <row r="107" spans="1:8" ht="19.5" hidden="1" customHeight="1" x14ac:dyDescent="0.25">
      <c r="A107" s="43" t="s">
        <v>135</v>
      </c>
      <c r="B107" s="44"/>
      <c r="C107" s="11" t="s">
        <v>114</v>
      </c>
      <c r="D107" s="11" t="s">
        <v>87</v>
      </c>
      <c r="E107" s="11" t="s">
        <v>137</v>
      </c>
      <c r="F107" s="13"/>
      <c r="G107" s="13"/>
      <c r="H107" s="13"/>
    </row>
    <row r="108" spans="1:8" ht="19.5" hidden="1" customHeight="1" x14ac:dyDescent="0.25">
      <c r="A108" s="41" t="s">
        <v>171</v>
      </c>
      <c r="B108" s="42"/>
      <c r="C108" s="11" t="s">
        <v>122</v>
      </c>
      <c r="D108" s="11" t="s">
        <v>9</v>
      </c>
      <c r="E108" s="11" t="s">
        <v>137</v>
      </c>
      <c r="F108" s="18">
        <f>F109</f>
        <v>0</v>
      </c>
      <c r="G108" s="18">
        <f>G109</f>
        <v>0</v>
      </c>
      <c r="H108" s="18"/>
    </row>
    <row r="109" spans="1:8" ht="19.5" hidden="1" customHeight="1" x14ac:dyDescent="0.25">
      <c r="A109" s="43" t="s">
        <v>125</v>
      </c>
      <c r="B109" s="44"/>
      <c r="C109" s="11" t="s">
        <v>123</v>
      </c>
      <c r="D109" s="11" t="s">
        <v>124</v>
      </c>
      <c r="E109" s="11" t="s">
        <v>137</v>
      </c>
      <c r="F109" s="14">
        <f>SUM(F110:F114)</f>
        <v>0</v>
      </c>
      <c r="G109" s="14">
        <f>SUM(G110:G114)</f>
        <v>0</v>
      </c>
      <c r="H109" s="14"/>
    </row>
    <row r="110" spans="1:8" ht="19.5" hidden="1" customHeight="1" x14ac:dyDescent="0.25">
      <c r="A110" s="43" t="s">
        <v>93</v>
      </c>
      <c r="B110" s="44"/>
      <c r="C110" s="11" t="s">
        <v>126</v>
      </c>
      <c r="D110" s="11" t="s">
        <v>63</v>
      </c>
      <c r="E110" s="11" t="s">
        <v>137</v>
      </c>
      <c r="F110" s="13"/>
      <c r="G110" s="13"/>
      <c r="H110" s="13"/>
    </row>
    <row r="111" spans="1:8" ht="19.5" hidden="1" customHeight="1" x14ac:dyDescent="0.25">
      <c r="A111" s="43" t="s">
        <v>129</v>
      </c>
      <c r="B111" s="44"/>
      <c r="C111" s="11" t="s">
        <v>127</v>
      </c>
      <c r="D111" s="11" t="s">
        <v>130</v>
      </c>
      <c r="E111" s="11" t="s">
        <v>137</v>
      </c>
      <c r="F111" s="13"/>
      <c r="G111" s="13"/>
      <c r="H111" s="13"/>
    </row>
    <row r="112" spans="1:8" ht="19.5" hidden="1" customHeight="1" x14ac:dyDescent="0.25">
      <c r="A112" s="43" t="s">
        <v>104</v>
      </c>
      <c r="B112" s="44"/>
      <c r="C112" s="11" t="s">
        <v>128</v>
      </c>
      <c r="D112" s="11" t="s">
        <v>64</v>
      </c>
      <c r="E112" s="11" t="s">
        <v>137</v>
      </c>
      <c r="F112" s="13"/>
      <c r="G112" s="13"/>
      <c r="H112" s="13"/>
    </row>
    <row r="113" spans="1:8" ht="19.5" hidden="1" customHeight="1" x14ac:dyDescent="0.25">
      <c r="A113" s="43" t="s">
        <v>131</v>
      </c>
      <c r="B113" s="44"/>
      <c r="C113" s="11" t="s">
        <v>132</v>
      </c>
      <c r="D113" s="11" t="s">
        <v>65</v>
      </c>
      <c r="E113" s="11" t="s">
        <v>137</v>
      </c>
      <c r="F113" s="13"/>
      <c r="G113" s="13"/>
      <c r="H113" s="13"/>
    </row>
    <row r="114" spans="1:8" ht="19.5" hidden="1" customHeight="1" x14ac:dyDescent="0.25">
      <c r="A114" s="43" t="s">
        <v>131</v>
      </c>
      <c r="B114" s="44"/>
      <c r="C114" s="11" t="s">
        <v>141</v>
      </c>
      <c r="D114" s="11" t="s">
        <v>142</v>
      </c>
      <c r="E114" s="11" t="s">
        <v>137</v>
      </c>
      <c r="F114" s="13"/>
      <c r="G114" s="13"/>
      <c r="H114" s="13"/>
    </row>
    <row r="115" spans="1:8" ht="19.5" customHeight="1" x14ac:dyDescent="0.25">
      <c r="A115" s="45" t="s">
        <v>23</v>
      </c>
      <c r="B115" s="45"/>
      <c r="C115" s="29" t="s">
        <v>24</v>
      </c>
      <c r="D115" s="29" t="s">
        <v>9</v>
      </c>
      <c r="E115" s="29" t="s">
        <v>138</v>
      </c>
      <c r="F115" s="30">
        <f>F117+F118+F119+F120+F123+F130+F135+F137+F142</f>
        <v>241838414.06</v>
      </c>
      <c r="G115" s="30">
        <f>G117+G118+G119+G120+G123+G130+G135+G137+G142</f>
        <v>241838414.06</v>
      </c>
      <c r="H115" s="30"/>
    </row>
    <row r="116" spans="1:8" ht="19.5" customHeight="1" x14ac:dyDescent="0.25">
      <c r="A116" s="50" t="s">
        <v>25</v>
      </c>
      <c r="B116" s="51"/>
      <c r="C116" s="11" t="s">
        <v>26</v>
      </c>
      <c r="D116" s="11" t="s">
        <v>9</v>
      </c>
      <c r="E116" s="11"/>
      <c r="F116" s="21"/>
      <c r="G116" s="21"/>
      <c r="H116" s="21"/>
    </row>
    <row r="117" spans="1:8" ht="19.5" customHeight="1" x14ac:dyDescent="0.25">
      <c r="A117" s="43" t="s">
        <v>78</v>
      </c>
      <c r="B117" s="44"/>
      <c r="C117" s="11" t="s">
        <v>27</v>
      </c>
      <c r="D117" s="11" t="s">
        <v>28</v>
      </c>
      <c r="E117" s="11" t="s">
        <v>138</v>
      </c>
      <c r="F117" s="21">
        <f>G117</f>
        <v>109416213.93000001</v>
      </c>
      <c r="G117" s="21">
        <v>109416213.93000001</v>
      </c>
      <c r="H117" s="21"/>
    </row>
    <row r="118" spans="1:8" ht="19.5" customHeight="1" x14ac:dyDescent="0.25">
      <c r="A118" s="43" t="s">
        <v>79</v>
      </c>
      <c r="B118" s="44"/>
      <c r="C118" s="11" t="s">
        <v>29</v>
      </c>
      <c r="D118" s="11" t="s">
        <v>30</v>
      </c>
      <c r="E118" s="11" t="s">
        <v>138</v>
      </c>
      <c r="F118" s="21">
        <f t="shared" ref="F118:F120" si="4">G118</f>
        <v>489128.77</v>
      </c>
      <c r="G118" s="21">
        <v>489128.77</v>
      </c>
      <c r="H118" s="21"/>
    </row>
    <row r="119" spans="1:8" ht="19.5" customHeight="1" x14ac:dyDescent="0.25">
      <c r="A119" s="43" t="s">
        <v>80</v>
      </c>
      <c r="B119" s="44"/>
      <c r="C119" s="11" t="s">
        <v>31</v>
      </c>
      <c r="D119" s="11" t="s">
        <v>32</v>
      </c>
      <c r="E119" s="11" t="s">
        <v>138</v>
      </c>
      <c r="F119" s="21">
        <f t="shared" si="4"/>
        <v>159250</v>
      </c>
      <c r="G119" s="21">
        <v>159250</v>
      </c>
      <c r="H119" s="21"/>
    </row>
    <row r="120" spans="1:8" ht="19.5" customHeight="1" x14ac:dyDescent="0.25">
      <c r="A120" s="43" t="s">
        <v>33</v>
      </c>
      <c r="B120" s="44"/>
      <c r="C120" s="11" t="s">
        <v>34</v>
      </c>
      <c r="D120" s="11" t="s">
        <v>35</v>
      </c>
      <c r="E120" s="11" t="s">
        <v>138</v>
      </c>
      <c r="F120" s="21">
        <f t="shared" si="4"/>
        <v>32660859.120000001</v>
      </c>
      <c r="G120" s="21">
        <v>32660859.120000001</v>
      </c>
      <c r="H120" s="21"/>
    </row>
    <row r="121" spans="1:8" ht="19.5" customHeight="1" x14ac:dyDescent="0.25">
      <c r="A121" s="46" t="s">
        <v>36</v>
      </c>
      <c r="B121" s="47"/>
      <c r="C121" s="11" t="s">
        <v>37</v>
      </c>
      <c r="D121" s="11" t="s">
        <v>35</v>
      </c>
      <c r="E121" s="11" t="s">
        <v>138</v>
      </c>
      <c r="F121" s="21"/>
      <c r="G121" s="21"/>
      <c r="H121" s="21"/>
    </row>
    <row r="122" spans="1:8" ht="19.5" customHeight="1" x14ac:dyDescent="0.25">
      <c r="A122" s="46" t="s">
        <v>38</v>
      </c>
      <c r="B122" s="47"/>
      <c r="C122" s="11" t="s">
        <v>39</v>
      </c>
      <c r="D122" s="11" t="s">
        <v>35</v>
      </c>
      <c r="E122" s="11" t="s">
        <v>138</v>
      </c>
      <c r="F122" s="21"/>
      <c r="G122" s="21"/>
      <c r="H122" s="21"/>
    </row>
    <row r="123" spans="1:8" ht="19.5" customHeight="1" x14ac:dyDescent="0.25">
      <c r="A123" s="41" t="s">
        <v>81</v>
      </c>
      <c r="B123" s="42"/>
      <c r="C123" s="11" t="s">
        <v>40</v>
      </c>
      <c r="D123" s="11" t="s">
        <v>41</v>
      </c>
      <c r="E123" s="11" t="s">
        <v>138</v>
      </c>
      <c r="F123" s="21">
        <f>SUM(F124:F129)</f>
        <v>0</v>
      </c>
      <c r="G123" s="21">
        <f>SUM(G124:G129)</f>
        <v>0</v>
      </c>
      <c r="H123" s="21"/>
    </row>
    <row r="124" spans="1:8" ht="19.5" customHeight="1" x14ac:dyDescent="0.25">
      <c r="A124" s="46" t="s">
        <v>119</v>
      </c>
      <c r="B124" s="47"/>
      <c r="C124" s="11" t="s">
        <v>95</v>
      </c>
      <c r="D124" s="11" t="s">
        <v>120</v>
      </c>
      <c r="E124" s="11" t="s">
        <v>138</v>
      </c>
      <c r="F124" s="21"/>
      <c r="G124" s="21"/>
      <c r="H124" s="21"/>
    </row>
    <row r="125" spans="1:8" ht="19.5" customHeight="1" x14ac:dyDescent="0.25">
      <c r="A125" s="46" t="s">
        <v>42</v>
      </c>
      <c r="B125" s="47"/>
      <c r="C125" s="11" t="s">
        <v>43</v>
      </c>
      <c r="D125" s="11" t="s">
        <v>44</v>
      </c>
      <c r="E125" s="11" t="s">
        <v>138</v>
      </c>
      <c r="F125" s="21">
        <v>0</v>
      </c>
      <c r="G125" s="21">
        <v>0</v>
      </c>
      <c r="H125" s="21"/>
    </row>
    <row r="126" spans="1:8" ht="19.5" customHeight="1" x14ac:dyDescent="0.25">
      <c r="A126" s="46" t="s">
        <v>82</v>
      </c>
      <c r="B126" s="47"/>
      <c r="C126" s="11" t="s">
        <v>121</v>
      </c>
      <c r="D126" s="11" t="s">
        <v>83</v>
      </c>
      <c r="E126" s="11" t="s">
        <v>138</v>
      </c>
      <c r="F126" s="21"/>
      <c r="G126" s="21"/>
      <c r="H126" s="21"/>
    </row>
    <row r="127" spans="1:8" ht="19.5" customHeight="1" x14ac:dyDescent="0.25">
      <c r="A127" s="43" t="s">
        <v>84</v>
      </c>
      <c r="B127" s="44"/>
      <c r="C127" s="11" t="s">
        <v>45</v>
      </c>
      <c r="D127" s="11" t="s">
        <v>46</v>
      </c>
      <c r="E127" s="11" t="s">
        <v>138</v>
      </c>
      <c r="F127" s="21"/>
      <c r="G127" s="21"/>
      <c r="H127" s="21"/>
    </row>
    <row r="128" spans="1:8" ht="19.5" customHeight="1" x14ac:dyDescent="0.25">
      <c r="A128" s="43" t="s">
        <v>85</v>
      </c>
      <c r="B128" s="44"/>
      <c r="C128" s="11" t="s">
        <v>47</v>
      </c>
      <c r="D128" s="11" t="s">
        <v>48</v>
      </c>
      <c r="E128" s="11" t="s">
        <v>138</v>
      </c>
      <c r="F128" s="21"/>
      <c r="G128" s="21"/>
      <c r="H128" s="21"/>
    </row>
    <row r="129" spans="1:8" ht="19.5" customHeight="1" x14ac:dyDescent="0.25">
      <c r="A129" s="43" t="s">
        <v>86</v>
      </c>
      <c r="B129" s="44"/>
      <c r="C129" s="11" t="s">
        <v>49</v>
      </c>
      <c r="D129" s="11" t="s">
        <v>50</v>
      </c>
      <c r="E129" s="11" t="s">
        <v>138</v>
      </c>
      <c r="F129" s="21"/>
      <c r="G129" s="21"/>
      <c r="H129" s="21"/>
    </row>
    <row r="130" spans="1:8" ht="19.5" customHeight="1" x14ac:dyDescent="0.25">
      <c r="A130" s="41" t="s">
        <v>51</v>
      </c>
      <c r="B130" s="42"/>
      <c r="C130" s="11" t="s">
        <v>52</v>
      </c>
      <c r="D130" s="11" t="s">
        <v>53</v>
      </c>
      <c r="E130" s="11" t="s">
        <v>138</v>
      </c>
      <c r="F130" s="21">
        <f>SUM(F131:F133)</f>
        <v>20550</v>
      </c>
      <c r="G130" s="21">
        <f>SUM(G131:G133)</f>
        <v>20550</v>
      </c>
      <c r="H130" s="21"/>
    </row>
    <row r="131" spans="1:8" ht="19.5" customHeight="1" x14ac:dyDescent="0.25">
      <c r="A131" s="43" t="s">
        <v>90</v>
      </c>
      <c r="B131" s="44"/>
      <c r="C131" s="11" t="s">
        <v>54</v>
      </c>
      <c r="D131" s="11" t="s">
        <v>55</v>
      </c>
      <c r="E131" s="11" t="s">
        <v>138</v>
      </c>
      <c r="F131" s="21"/>
      <c r="G131" s="21"/>
      <c r="H131" s="21"/>
    </row>
    <row r="132" spans="1:8" ht="19.5" customHeight="1" x14ac:dyDescent="0.25">
      <c r="A132" s="43" t="s">
        <v>91</v>
      </c>
      <c r="B132" s="44"/>
      <c r="C132" s="11" t="s">
        <v>56</v>
      </c>
      <c r="D132" s="11" t="s">
        <v>57</v>
      </c>
      <c r="E132" s="11" t="s">
        <v>138</v>
      </c>
      <c r="F132" s="21">
        <f>750000-728450-1000</f>
        <v>20550</v>
      </c>
      <c r="G132" s="21">
        <v>20550</v>
      </c>
      <c r="H132" s="21"/>
    </row>
    <row r="133" spans="1:8" ht="19.5" customHeight="1" x14ac:dyDescent="0.25">
      <c r="A133" s="43" t="s">
        <v>92</v>
      </c>
      <c r="B133" s="44"/>
      <c r="C133" s="11" t="s">
        <v>58</v>
      </c>
      <c r="D133" s="11" t="s">
        <v>59</v>
      </c>
      <c r="E133" s="11" t="s">
        <v>138</v>
      </c>
      <c r="F133" s="21">
        <f>100000-100000</f>
        <v>0</v>
      </c>
      <c r="G133" s="21">
        <f>100000-100000</f>
        <v>0</v>
      </c>
      <c r="H133" s="21"/>
    </row>
    <row r="134" spans="1:8" ht="19.5" customHeight="1" x14ac:dyDescent="0.25">
      <c r="A134" s="41" t="s">
        <v>109</v>
      </c>
      <c r="B134" s="42"/>
      <c r="C134" s="11" t="s">
        <v>60</v>
      </c>
      <c r="D134" s="11" t="s">
        <v>9</v>
      </c>
      <c r="E134" s="11" t="s">
        <v>138</v>
      </c>
      <c r="F134" s="21">
        <f>F135</f>
        <v>0</v>
      </c>
      <c r="G134" s="21">
        <f>G135</f>
        <v>0</v>
      </c>
      <c r="H134" s="21"/>
    </row>
    <row r="135" spans="1:8" ht="19.5" customHeight="1" x14ac:dyDescent="0.25">
      <c r="A135" s="48" t="s">
        <v>110</v>
      </c>
      <c r="B135" s="49"/>
      <c r="C135" s="11" t="s">
        <v>112</v>
      </c>
      <c r="D135" s="11" t="s">
        <v>88</v>
      </c>
      <c r="E135" s="11" t="s">
        <v>138</v>
      </c>
      <c r="F135" s="21">
        <f>F136</f>
        <v>0</v>
      </c>
      <c r="G135" s="21">
        <f>G136</f>
        <v>0</v>
      </c>
      <c r="H135" s="21"/>
    </row>
    <row r="136" spans="1:8" ht="19.5" customHeight="1" x14ac:dyDescent="0.25">
      <c r="A136" s="43" t="s">
        <v>111</v>
      </c>
      <c r="B136" s="44"/>
      <c r="C136" s="11" t="s">
        <v>113</v>
      </c>
      <c r="D136" s="11" t="s">
        <v>62</v>
      </c>
      <c r="E136" s="11" t="s">
        <v>138</v>
      </c>
      <c r="F136" s="21">
        <f>SUM(F137:F140)</f>
        <v>0</v>
      </c>
      <c r="G136" s="21">
        <f>SUM(G137:G140)</f>
        <v>0</v>
      </c>
      <c r="H136" s="21"/>
    </row>
    <row r="137" spans="1:8" ht="19.5" customHeight="1" x14ac:dyDescent="0.25">
      <c r="A137" s="41" t="s">
        <v>103</v>
      </c>
      <c r="B137" s="42"/>
      <c r="C137" s="11" t="s">
        <v>61</v>
      </c>
      <c r="D137" s="11" t="s">
        <v>66</v>
      </c>
      <c r="E137" s="11" t="s">
        <v>138</v>
      </c>
      <c r="F137" s="21">
        <f>SUM(F138:F140)</f>
        <v>0</v>
      </c>
      <c r="G137" s="21">
        <f>SUM(G138:G140)</f>
        <v>0</v>
      </c>
      <c r="H137" s="21"/>
    </row>
    <row r="138" spans="1:8" ht="19.5" customHeight="1" x14ac:dyDescent="0.25">
      <c r="A138" s="43" t="s">
        <v>133</v>
      </c>
      <c r="B138" s="44"/>
      <c r="C138" s="11" t="s">
        <v>89</v>
      </c>
      <c r="D138" s="11" t="s">
        <v>67</v>
      </c>
      <c r="E138" s="11" t="s">
        <v>138</v>
      </c>
      <c r="F138" s="21"/>
      <c r="G138" s="21"/>
      <c r="H138" s="21"/>
    </row>
    <row r="139" spans="1:8" ht="19.5" customHeight="1" x14ac:dyDescent="0.25">
      <c r="A139" s="43" t="s">
        <v>134</v>
      </c>
      <c r="B139" s="44"/>
      <c r="C139" s="11" t="s">
        <v>96</v>
      </c>
      <c r="D139" s="11" t="s">
        <v>68</v>
      </c>
      <c r="E139" s="11" t="s">
        <v>138</v>
      </c>
      <c r="F139" s="21"/>
      <c r="G139" s="21"/>
      <c r="H139" s="21"/>
    </row>
    <row r="140" spans="1:8" ht="19.5" customHeight="1" x14ac:dyDescent="0.25">
      <c r="A140" s="43" t="s">
        <v>135</v>
      </c>
      <c r="B140" s="44"/>
      <c r="C140" s="11" t="s">
        <v>114</v>
      </c>
      <c r="D140" s="11" t="s">
        <v>87</v>
      </c>
      <c r="E140" s="11" t="s">
        <v>138</v>
      </c>
      <c r="F140" s="21"/>
      <c r="G140" s="21"/>
      <c r="H140" s="21"/>
    </row>
    <row r="141" spans="1:8" ht="19.5" customHeight="1" x14ac:dyDescent="0.25">
      <c r="A141" s="41" t="s">
        <v>171</v>
      </c>
      <c r="B141" s="42"/>
      <c r="C141" s="11" t="s">
        <v>122</v>
      </c>
      <c r="D141" s="11" t="s">
        <v>9</v>
      </c>
      <c r="E141" s="11" t="s">
        <v>138</v>
      </c>
      <c r="F141" s="21">
        <f>F142</f>
        <v>99092412.239999995</v>
      </c>
      <c r="G141" s="21">
        <f>G142</f>
        <v>99092412.239999995</v>
      </c>
      <c r="H141" s="21"/>
    </row>
    <row r="142" spans="1:8" ht="19.5" customHeight="1" x14ac:dyDescent="0.25">
      <c r="A142" s="43" t="s">
        <v>125</v>
      </c>
      <c r="B142" s="44"/>
      <c r="C142" s="11" t="s">
        <v>123</v>
      </c>
      <c r="D142" s="11" t="s">
        <v>124</v>
      </c>
      <c r="E142" s="11" t="s">
        <v>138</v>
      </c>
      <c r="F142" s="21">
        <f>SUM(F143:F147)</f>
        <v>99092412.239999995</v>
      </c>
      <c r="G142" s="21">
        <f>SUM(G143:G147)</f>
        <v>99092412.239999995</v>
      </c>
      <c r="H142" s="21"/>
    </row>
    <row r="143" spans="1:8" ht="19.5" customHeight="1" x14ac:dyDescent="0.25">
      <c r="A143" s="43" t="s">
        <v>93</v>
      </c>
      <c r="B143" s="44"/>
      <c r="C143" s="11" t="s">
        <v>126</v>
      </c>
      <c r="D143" s="11" t="s">
        <v>63</v>
      </c>
      <c r="E143" s="11" t="s">
        <v>138</v>
      </c>
      <c r="F143" s="21"/>
      <c r="G143" s="21"/>
      <c r="H143" s="21"/>
    </row>
    <row r="144" spans="1:8" ht="19.5" customHeight="1" x14ac:dyDescent="0.25">
      <c r="A144" s="43" t="s">
        <v>129</v>
      </c>
      <c r="B144" s="44"/>
      <c r="C144" s="11" t="s">
        <v>127</v>
      </c>
      <c r="D144" s="11" t="s">
        <v>130</v>
      </c>
      <c r="E144" s="11" t="s">
        <v>138</v>
      </c>
      <c r="F144" s="21"/>
      <c r="G144" s="21"/>
      <c r="H144" s="21"/>
    </row>
    <row r="145" spans="1:8" ht="19.5" customHeight="1" x14ac:dyDescent="0.25">
      <c r="A145" s="43" t="s">
        <v>104</v>
      </c>
      <c r="B145" s="44"/>
      <c r="C145" s="11" t="s">
        <v>128</v>
      </c>
      <c r="D145" s="11" t="s">
        <v>64</v>
      </c>
      <c r="E145" s="11" t="s">
        <v>138</v>
      </c>
      <c r="F145" s="21"/>
      <c r="G145" s="21"/>
      <c r="H145" s="21"/>
    </row>
    <row r="146" spans="1:8" ht="19.5" customHeight="1" x14ac:dyDescent="0.25">
      <c r="A146" s="43" t="s">
        <v>131</v>
      </c>
      <c r="B146" s="44"/>
      <c r="C146" s="11" t="s">
        <v>132</v>
      </c>
      <c r="D146" s="11" t="s">
        <v>65</v>
      </c>
      <c r="E146" s="11" t="s">
        <v>138</v>
      </c>
      <c r="F146" s="21">
        <f>G146</f>
        <v>78721752.579999998</v>
      </c>
      <c r="G146" s="21">
        <v>78721752.579999998</v>
      </c>
      <c r="H146" s="21"/>
    </row>
    <row r="147" spans="1:8" ht="19.5" customHeight="1" x14ac:dyDescent="0.25">
      <c r="A147" s="43" t="s">
        <v>131</v>
      </c>
      <c r="B147" s="44"/>
      <c r="C147" s="11" t="s">
        <v>141</v>
      </c>
      <c r="D147" s="11" t="s">
        <v>142</v>
      </c>
      <c r="E147" s="11" t="s">
        <v>138</v>
      </c>
      <c r="F147" s="21">
        <f>G147</f>
        <v>20370659.66</v>
      </c>
      <c r="G147" s="21">
        <v>20370659.66</v>
      </c>
      <c r="H147" s="21"/>
    </row>
    <row r="148" spans="1:8" ht="19.5" customHeight="1" x14ac:dyDescent="0.25">
      <c r="A148" s="45" t="s">
        <v>23</v>
      </c>
      <c r="B148" s="45"/>
      <c r="C148" s="29" t="s">
        <v>24</v>
      </c>
      <c r="D148" s="29" t="s">
        <v>9</v>
      </c>
      <c r="E148" s="29" t="s">
        <v>139</v>
      </c>
      <c r="F148" s="30">
        <f>F150+F151+F152+F153+F156+F163+F168+F170+F175</f>
        <v>97859263.079999998</v>
      </c>
      <c r="G148" s="30">
        <f>G150+G151+G152+G153+G156+G163+G168+G170+G175</f>
        <v>97859263.079999998</v>
      </c>
      <c r="H148" s="30"/>
    </row>
    <row r="149" spans="1:8" ht="19.5" customHeight="1" x14ac:dyDescent="0.25">
      <c r="A149" s="50" t="s">
        <v>25</v>
      </c>
      <c r="B149" s="51"/>
      <c r="C149" s="11" t="s">
        <v>26</v>
      </c>
      <c r="D149" s="11" t="s">
        <v>9</v>
      </c>
      <c r="E149" s="11"/>
      <c r="F149" s="21"/>
      <c r="G149" s="21"/>
      <c r="H149" s="21"/>
    </row>
    <row r="150" spans="1:8" ht="19.5" customHeight="1" x14ac:dyDescent="0.25">
      <c r="A150" s="43" t="s">
        <v>78</v>
      </c>
      <c r="B150" s="44"/>
      <c r="C150" s="11" t="s">
        <v>27</v>
      </c>
      <c r="D150" s="11" t="s">
        <v>28</v>
      </c>
      <c r="E150" s="11" t="s">
        <v>139</v>
      </c>
      <c r="F150" s="21">
        <f>G150</f>
        <v>2386087.7999999998</v>
      </c>
      <c r="G150" s="21">
        <v>2386087.7999999998</v>
      </c>
      <c r="H150" s="21"/>
    </row>
    <row r="151" spans="1:8" ht="19.5" customHeight="1" x14ac:dyDescent="0.25">
      <c r="A151" s="43" t="s">
        <v>79</v>
      </c>
      <c r="B151" s="44"/>
      <c r="C151" s="11" t="s">
        <v>29</v>
      </c>
      <c r="D151" s="11" t="s">
        <v>30</v>
      </c>
      <c r="E151" s="11" t="s">
        <v>139</v>
      </c>
      <c r="F151" s="21"/>
      <c r="G151" s="21"/>
      <c r="H151" s="21"/>
    </row>
    <row r="152" spans="1:8" ht="19.5" customHeight="1" x14ac:dyDescent="0.25">
      <c r="A152" s="43" t="s">
        <v>80</v>
      </c>
      <c r="B152" s="44"/>
      <c r="C152" s="11" t="s">
        <v>31</v>
      </c>
      <c r="D152" s="11" t="s">
        <v>32</v>
      </c>
      <c r="E152" s="11" t="s">
        <v>139</v>
      </c>
      <c r="F152" s="21"/>
      <c r="G152" s="21"/>
      <c r="H152" s="21"/>
    </row>
    <row r="153" spans="1:8" ht="19.5" customHeight="1" x14ac:dyDescent="0.25">
      <c r="A153" s="43" t="s">
        <v>33</v>
      </c>
      <c r="B153" s="44"/>
      <c r="C153" s="11" t="s">
        <v>34</v>
      </c>
      <c r="D153" s="11" t="s">
        <v>35</v>
      </c>
      <c r="E153" s="11" t="s">
        <v>139</v>
      </c>
      <c r="F153" s="21">
        <f>G153</f>
        <v>719003.36</v>
      </c>
      <c r="G153" s="21">
        <v>719003.36</v>
      </c>
      <c r="H153" s="21"/>
    </row>
    <row r="154" spans="1:8" ht="19.5" customHeight="1" x14ac:dyDescent="0.25">
      <c r="A154" s="46" t="s">
        <v>36</v>
      </c>
      <c r="B154" s="47"/>
      <c r="C154" s="11" t="s">
        <v>37</v>
      </c>
      <c r="D154" s="11" t="s">
        <v>35</v>
      </c>
      <c r="E154" s="11" t="s">
        <v>139</v>
      </c>
      <c r="F154" s="21"/>
      <c r="G154" s="21"/>
      <c r="H154" s="21"/>
    </row>
    <row r="155" spans="1:8" ht="19.5" customHeight="1" x14ac:dyDescent="0.25">
      <c r="A155" s="46" t="s">
        <v>38</v>
      </c>
      <c r="B155" s="47"/>
      <c r="C155" s="11" t="s">
        <v>39</v>
      </c>
      <c r="D155" s="11" t="s">
        <v>35</v>
      </c>
      <c r="E155" s="11" t="s">
        <v>139</v>
      </c>
      <c r="F155" s="21"/>
      <c r="G155" s="21"/>
      <c r="H155" s="21"/>
    </row>
    <row r="156" spans="1:8" ht="19.5" customHeight="1" x14ac:dyDescent="0.25">
      <c r="A156" s="41" t="s">
        <v>81</v>
      </c>
      <c r="B156" s="42"/>
      <c r="C156" s="11" t="s">
        <v>40</v>
      </c>
      <c r="D156" s="11" t="s">
        <v>41</v>
      </c>
      <c r="E156" s="11" t="s">
        <v>139</v>
      </c>
      <c r="F156" s="19">
        <f>F162+F161+F160+F157</f>
        <v>37400767</v>
      </c>
      <c r="G156" s="19">
        <f>G162+G161+G160+G157</f>
        <v>37400767</v>
      </c>
      <c r="H156" s="19"/>
    </row>
    <row r="157" spans="1:8" ht="19.5" customHeight="1" x14ac:dyDescent="0.25">
      <c r="A157" s="46" t="s">
        <v>119</v>
      </c>
      <c r="B157" s="47"/>
      <c r="C157" s="11" t="s">
        <v>95</v>
      </c>
      <c r="D157" s="11" t="s">
        <v>120</v>
      </c>
      <c r="E157" s="11" t="s">
        <v>139</v>
      </c>
      <c r="F157" s="21">
        <f>SUM(F158:F159)</f>
        <v>14044194.5</v>
      </c>
      <c r="G157" s="21">
        <f>SUM(G158:G159)</f>
        <v>14044194.5</v>
      </c>
      <c r="H157" s="21"/>
    </row>
    <row r="158" spans="1:8" ht="19.5" customHeight="1" x14ac:dyDescent="0.25">
      <c r="A158" s="46" t="s">
        <v>42</v>
      </c>
      <c r="B158" s="47"/>
      <c r="C158" s="11" t="s">
        <v>43</v>
      </c>
      <c r="D158" s="11" t="s">
        <v>44</v>
      </c>
      <c r="E158" s="11" t="s">
        <v>139</v>
      </c>
      <c r="F158" s="21">
        <f>G158</f>
        <v>14044194.5</v>
      </c>
      <c r="G158" s="21">
        <f>13990643.4+53551.1</f>
        <v>14044194.5</v>
      </c>
      <c r="H158" s="21"/>
    </row>
    <row r="159" spans="1:8" ht="19.5" customHeight="1" x14ac:dyDescent="0.25">
      <c r="A159" s="46" t="s">
        <v>82</v>
      </c>
      <c r="B159" s="47"/>
      <c r="C159" s="11" t="s">
        <v>121</v>
      </c>
      <c r="D159" s="11" t="s">
        <v>83</v>
      </c>
      <c r="E159" s="11" t="s">
        <v>139</v>
      </c>
      <c r="F159" s="21">
        <v>0</v>
      </c>
      <c r="G159" s="21">
        <v>0</v>
      </c>
      <c r="H159" s="21"/>
    </row>
    <row r="160" spans="1:8" ht="19.5" customHeight="1" x14ac:dyDescent="0.25">
      <c r="A160" s="43" t="s">
        <v>84</v>
      </c>
      <c r="B160" s="44"/>
      <c r="C160" s="11" t="s">
        <v>45</v>
      </c>
      <c r="D160" s="11" t="s">
        <v>46</v>
      </c>
      <c r="E160" s="11" t="s">
        <v>139</v>
      </c>
      <c r="F160" s="19">
        <f>G160</f>
        <v>20586257.5</v>
      </c>
      <c r="G160" s="19">
        <f>20443731+142526.5</f>
        <v>20586257.5</v>
      </c>
      <c r="H160" s="19"/>
    </row>
    <row r="161" spans="1:8" ht="19.5" customHeight="1" x14ac:dyDescent="0.25">
      <c r="A161" s="43" t="s">
        <v>85</v>
      </c>
      <c r="B161" s="44"/>
      <c r="C161" s="11" t="s">
        <v>47</v>
      </c>
      <c r="D161" s="11" t="s">
        <v>48</v>
      </c>
      <c r="E161" s="11" t="s">
        <v>139</v>
      </c>
      <c r="F161" s="21"/>
      <c r="G161" s="21"/>
      <c r="H161" s="21"/>
    </row>
    <row r="162" spans="1:8" ht="19.5" customHeight="1" x14ac:dyDescent="0.25">
      <c r="A162" s="43" t="s">
        <v>86</v>
      </c>
      <c r="B162" s="44"/>
      <c r="C162" s="11" t="s">
        <v>49</v>
      </c>
      <c r="D162" s="11" t="s">
        <v>50</v>
      </c>
      <c r="E162" s="11" t="s">
        <v>139</v>
      </c>
      <c r="F162" s="21">
        <f>G162</f>
        <v>2770315</v>
      </c>
      <c r="G162" s="21">
        <v>2770315</v>
      </c>
      <c r="H162" s="21"/>
    </row>
    <row r="163" spans="1:8" ht="19.5" customHeight="1" x14ac:dyDescent="0.25">
      <c r="A163" s="41" t="s">
        <v>51</v>
      </c>
      <c r="B163" s="42"/>
      <c r="C163" s="11" t="s">
        <v>52</v>
      </c>
      <c r="D163" s="11" t="s">
        <v>53</v>
      </c>
      <c r="E163" s="11" t="s">
        <v>139</v>
      </c>
      <c r="F163" s="21"/>
      <c r="G163" s="21"/>
      <c r="H163" s="21"/>
    </row>
    <row r="164" spans="1:8" ht="19.5" customHeight="1" x14ac:dyDescent="0.25">
      <c r="A164" s="43" t="s">
        <v>90</v>
      </c>
      <c r="B164" s="44"/>
      <c r="C164" s="11" t="s">
        <v>54</v>
      </c>
      <c r="D164" s="11" t="s">
        <v>55</v>
      </c>
      <c r="E164" s="11" t="s">
        <v>139</v>
      </c>
      <c r="F164" s="21"/>
      <c r="G164" s="21"/>
      <c r="H164" s="21"/>
    </row>
    <row r="165" spans="1:8" ht="19.5" customHeight="1" x14ac:dyDescent="0.25">
      <c r="A165" s="43" t="s">
        <v>91</v>
      </c>
      <c r="B165" s="44"/>
      <c r="C165" s="11" t="s">
        <v>56</v>
      </c>
      <c r="D165" s="11" t="s">
        <v>57</v>
      </c>
      <c r="E165" s="11" t="s">
        <v>139</v>
      </c>
      <c r="F165" s="21"/>
      <c r="G165" s="21"/>
      <c r="H165" s="21"/>
    </row>
    <row r="166" spans="1:8" ht="19.5" customHeight="1" x14ac:dyDescent="0.25">
      <c r="A166" s="43" t="s">
        <v>92</v>
      </c>
      <c r="B166" s="44"/>
      <c r="C166" s="11" t="s">
        <v>58</v>
      </c>
      <c r="D166" s="11" t="s">
        <v>59</v>
      </c>
      <c r="E166" s="11" t="s">
        <v>139</v>
      </c>
      <c r="F166" s="21"/>
      <c r="G166" s="21"/>
      <c r="H166" s="21"/>
    </row>
    <row r="167" spans="1:8" ht="19.5" customHeight="1" x14ac:dyDescent="0.25">
      <c r="A167" s="41" t="s">
        <v>109</v>
      </c>
      <c r="B167" s="42"/>
      <c r="C167" s="11" t="s">
        <v>60</v>
      </c>
      <c r="D167" s="11" t="s">
        <v>9</v>
      </c>
      <c r="E167" s="11" t="s">
        <v>139</v>
      </c>
      <c r="F167" s="21"/>
      <c r="G167" s="21"/>
      <c r="H167" s="21"/>
    </row>
    <row r="168" spans="1:8" ht="19.5" customHeight="1" x14ac:dyDescent="0.25">
      <c r="A168" s="48" t="s">
        <v>110</v>
      </c>
      <c r="B168" s="49"/>
      <c r="C168" s="11" t="s">
        <v>112</v>
      </c>
      <c r="D168" s="11" t="s">
        <v>88</v>
      </c>
      <c r="E168" s="11" t="s">
        <v>139</v>
      </c>
      <c r="F168" s="21"/>
      <c r="G168" s="21"/>
      <c r="H168" s="21"/>
    </row>
    <row r="169" spans="1:8" ht="19.5" customHeight="1" x14ac:dyDescent="0.25">
      <c r="A169" s="43" t="s">
        <v>111</v>
      </c>
      <c r="B169" s="44"/>
      <c r="C169" s="11" t="s">
        <v>113</v>
      </c>
      <c r="D169" s="11" t="s">
        <v>62</v>
      </c>
      <c r="E169" s="11" t="s">
        <v>139</v>
      </c>
      <c r="F169" s="21"/>
      <c r="G169" s="21"/>
      <c r="H169" s="21"/>
    </row>
    <row r="170" spans="1:8" ht="19.5" customHeight="1" x14ac:dyDescent="0.25">
      <c r="A170" s="41" t="s">
        <v>103</v>
      </c>
      <c r="B170" s="42"/>
      <c r="C170" s="11" t="s">
        <v>61</v>
      </c>
      <c r="D170" s="11" t="s">
        <v>66</v>
      </c>
      <c r="E170" s="11" t="s">
        <v>139</v>
      </c>
      <c r="F170" s="21"/>
      <c r="G170" s="21"/>
      <c r="H170" s="21"/>
    </row>
    <row r="171" spans="1:8" ht="19.5" customHeight="1" x14ac:dyDescent="0.25">
      <c r="A171" s="43" t="s">
        <v>133</v>
      </c>
      <c r="B171" s="44"/>
      <c r="C171" s="11" t="s">
        <v>89</v>
      </c>
      <c r="D171" s="11" t="s">
        <v>67</v>
      </c>
      <c r="E171" s="11" t="s">
        <v>139</v>
      </c>
      <c r="F171" s="21"/>
      <c r="G171" s="21"/>
      <c r="H171" s="21"/>
    </row>
    <row r="172" spans="1:8" ht="19.5" customHeight="1" x14ac:dyDescent="0.25">
      <c r="A172" s="43" t="s">
        <v>134</v>
      </c>
      <c r="B172" s="44"/>
      <c r="C172" s="11" t="s">
        <v>96</v>
      </c>
      <c r="D172" s="11" t="s">
        <v>68</v>
      </c>
      <c r="E172" s="11" t="s">
        <v>139</v>
      </c>
      <c r="F172" s="21"/>
      <c r="G172" s="21"/>
      <c r="H172" s="21"/>
    </row>
    <row r="173" spans="1:8" ht="19.5" customHeight="1" x14ac:dyDescent="0.25">
      <c r="A173" s="43" t="s">
        <v>135</v>
      </c>
      <c r="B173" s="44"/>
      <c r="C173" s="11" t="s">
        <v>114</v>
      </c>
      <c r="D173" s="11" t="s">
        <v>87</v>
      </c>
      <c r="E173" s="11" t="s">
        <v>139</v>
      </c>
      <c r="F173" s="21"/>
      <c r="G173" s="21"/>
      <c r="H173" s="21"/>
    </row>
    <row r="174" spans="1:8" ht="19.5" customHeight="1" x14ac:dyDescent="0.25">
      <c r="A174" s="41" t="s">
        <v>171</v>
      </c>
      <c r="B174" s="42"/>
      <c r="C174" s="11" t="s">
        <v>122</v>
      </c>
      <c r="D174" s="11" t="s">
        <v>9</v>
      </c>
      <c r="E174" s="11" t="s">
        <v>139</v>
      </c>
      <c r="F174" s="19">
        <f>F175</f>
        <v>57353404.920000002</v>
      </c>
      <c r="G174" s="19">
        <f>G175</f>
        <v>57353404.920000002</v>
      </c>
      <c r="H174" s="19"/>
    </row>
    <row r="175" spans="1:8" ht="19.5" customHeight="1" x14ac:dyDescent="0.25">
      <c r="A175" s="43" t="s">
        <v>125</v>
      </c>
      <c r="B175" s="44"/>
      <c r="C175" s="11" t="s">
        <v>123</v>
      </c>
      <c r="D175" s="11" t="s">
        <v>124</v>
      </c>
      <c r="E175" s="11" t="s">
        <v>139</v>
      </c>
      <c r="F175" s="21">
        <f>F176+F177+F178+F179+F180</f>
        <v>57353404.920000002</v>
      </c>
      <c r="G175" s="21">
        <f>G176+G177+G178+G179+G180</f>
        <v>57353404.920000002</v>
      </c>
      <c r="H175" s="21"/>
    </row>
    <row r="176" spans="1:8" ht="19.5" customHeight="1" x14ac:dyDescent="0.25">
      <c r="A176" s="43" t="s">
        <v>93</v>
      </c>
      <c r="B176" s="44"/>
      <c r="C176" s="11" t="s">
        <v>126</v>
      </c>
      <c r="D176" s="11" t="s">
        <v>63</v>
      </c>
      <c r="E176" s="11" t="s">
        <v>139</v>
      </c>
      <c r="F176" s="21"/>
      <c r="G176" s="21"/>
      <c r="H176" s="21"/>
    </row>
    <row r="177" spans="1:8" ht="19.5" customHeight="1" x14ac:dyDescent="0.25">
      <c r="A177" s="43" t="s">
        <v>129</v>
      </c>
      <c r="B177" s="44"/>
      <c r="C177" s="11" t="s">
        <v>127</v>
      </c>
      <c r="D177" s="11" t="s">
        <v>130</v>
      </c>
      <c r="E177" s="11" t="s">
        <v>139</v>
      </c>
      <c r="F177" s="21"/>
      <c r="G177" s="21"/>
      <c r="H177" s="21"/>
    </row>
    <row r="178" spans="1:8" ht="19.5" customHeight="1" x14ac:dyDescent="0.25">
      <c r="A178" s="43" t="s">
        <v>104</v>
      </c>
      <c r="B178" s="44"/>
      <c r="C178" s="11" t="s">
        <v>128</v>
      </c>
      <c r="D178" s="11" t="s">
        <v>64</v>
      </c>
      <c r="E178" s="11" t="s">
        <v>139</v>
      </c>
      <c r="F178" s="21">
        <f>G178</f>
        <v>49449535.140000001</v>
      </c>
      <c r="G178" s="21">
        <v>49449535.140000001</v>
      </c>
      <c r="H178" s="21"/>
    </row>
    <row r="179" spans="1:8" ht="19.5" customHeight="1" x14ac:dyDescent="0.25">
      <c r="A179" s="43" t="s">
        <v>131</v>
      </c>
      <c r="B179" s="44"/>
      <c r="C179" s="11" t="s">
        <v>132</v>
      </c>
      <c r="D179" s="11" t="s">
        <v>65</v>
      </c>
      <c r="E179" s="11" t="s">
        <v>139</v>
      </c>
      <c r="F179" s="21">
        <f>G179</f>
        <v>7903869.7800000003</v>
      </c>
      <c r="G179" s="21">
        <f>7903869.78</f>
        <v>7903869.7800000003</v>
      </c>
      <c r="H179" s="21"/>
    </row>
    <row r="180" spans="1:8" ht="19.5" customHeight="1" x14ac:dyDescent="0.25">
      <c r="A180" s="43" t="s">
        <v>131</v>
      </c>
      <c r="B180" s="44"/>
      <c r="C180" s="11" t="s">
        <v>141</v>
      </c>
      <c r="D180" s="11" t="s">
        <v>142</v>
      </c>
      <c r="E180" s="11" t="s">
        <v>139</v>
      </c>
      <c r="F180" s="18"/>
      <c r="G180" s="18"/>
      <c r="H180" s="18"/>
    </row>
    <row r="181" spans="1:8" ht="19.5" customHeight="1" x14ac:dyDescent="0.25">
      <c r="A181" s="45" t="s">
        <v>23</v>
      </c>
      <c r="B181" s="45"/>
      <c r="C181" s="29" t="s">
        <v>24</v>
      </c>
      <c r="D181" s="29" t="s">
        <v>9</v>
      </c>
      <c r="E181" s="29" t="s">
        <v>140</v>
      </c>
      <c r="F181" s="30">
        <f>F183+F184+F185+F186+F189+F196+F201+F203+F208</f>
        <v>32738089.559999999</v>
      </c>
      <c r="G181" s="30">
        <f>G183+G184+G185+G186+G189+G196+G201+G203+G208</f>
        <v>32738089.559999999</v>
      </c>
      <c r="H181" s="30"/>
    </row>
    <row r="182" spans="1:8" ht="19.5" customHeight="1" x14ac:dyDescent="0.25">
      <c r="A182" s="50" t="s">
        <v>25</v>
      </c>
      <c r="B182" s="51"/>
      <c r="C182" s="11" t="s">
        <v>26</v>
      </c>
      <c r="D182" s="11" t="s">
        <v>9</v>
      </c>
      <c r="E182" s="11"/>
      <c r="F182" s="18"/>
      <c r="G182" s="18"/>
      <c r="H182" s="18"/>
    </row>
    <row r="183" spans="1:8" ht="19.5" customHeight="1" x14ac:dyDescent="0.25">
      <c r="A183" s="43" t="s">
        <v>78</v>
      </c>
      <c r="B183" s="44"/>
      <c r="C183" s="11" t="s">
        <v>27</v>
      </c>
      <c r="D183" s="11" t="s">
        <v>28</v>
      </c>
      <c r="E183" s="11" t="s">
        <v>140</v>
      </c>
      <c r="F183" s="18"/>
      <c r="G183" s="18"/>
      <c r="H183" s="18"/>
    </row>
    <row r="184" spans="1:8" ht="19.5" customHeight="1" x14ac:dyDescent="0.25">
      <c r="A184" s="43" t="s">
        <v>79</v>
      </c>
      <c r="B184" s="44"/>
      <c r="C184" s="11" t="s">
        <v>29</v>
      </c>
      <c r="D184" s="11" t="s">
        <v>30</v>
      </c>
      <c r="E184" s="11" t="s">
        <v>140</v>
      </c>
      <c r="F184" s="18"/>
      <c r="G184" s="18"/>
      <c r="H184" s="18"/>
    </row>
    <row r="185" spans="1:8" ht="19.5" customHeight="1" x14ac:dyDescent="0.25">
      <c r="A185" s="43" t="s">
        <v>80</v>
      </c>
      <c r="B185" s="44"/>
      <c r="C185" s="11" t="s">
        <v>31</v>
      </c>
      <c r="D185" s="11" t="s">
        <v>32</v>
      </c>
      <c r="E185" s="11" t="s">
        <v>140</v>
      </c>
      <c r="F185" s="21"/>
      <c r="G185" s="21"/>
      <c r="H185" s="21"/>
    </row>
    <row r="186" spans="1:8" ht="19.5" customHeight="1" x14ac:dyDescent="0.25">
      <c r="A186" s="43" t="s">
        <v>33</v>
      </c>
      <c r="B186" s="44"/>
      <c r="C186" s="11" t="s">
        <v>34</v>
      </c>
      <c r="D186" s="11" t="s">
        <v>35</v>
      </c>
      <c r="E186" s="11" t="s">
        <v>140</v>
      </c>
      <c r="F186" s="21"/>
      <c r="G186" s="21"/>
      <c r="H186" s="21"/>
    </row>
    <row r="187" spans="1:8" ht="19.5" customHeight="1" x14ac:dyDescent="0.25">
      <c r="A187" s="46" t="s">
        <v>36</v>
      </c>
      <c r="B187" s="47"/>
      <c r="C187" s="11" t="s">
        <v>37</v>
      </c>
      <c r="D187" s="11" t="s">
        <v>35</v>
      </c>
      <c r="E187" s="11" t="s">
        <v>140</v>
      </c>
      <c r="F187" s="21"/>
      <c r="G187" s="21"/>
      <c r="H187" s="21"/>
    </row>
    <row r="188" spans="1:8" ht="19.5" customHeight="1" x14ac:dyDescent="0.25">
      <c r="A188" s="46" t="s">
        <v>38</v>
      </c>
      <c r="B188" s="47"/>
      <c r="C188" s="11" t="s">
        <v>39</v>
      </c>
      <c r="D188" s="11" t="s">
        <v>35</v>
      </c>
      <c r="E188" s="11" t="s">
        <v>140</v>
      </c>
      <c r="F188" s="21"/>
      <c r="G188" s="21"/>
      <c r="H188" s="21"/>
    </row>
    <row r="189" spans="1:8" ht="19.5" customHeight="1" x14ac:dyDescent="0.25">
      <c r="A189" s="41" t="s">
        <v>81</v>
      </c>
      <c r="B189" s="42"/>
      <c r="C189" s="11" t="s">
        <v>40</v>
      </c>
      <c r="D189" s="11" t="s">
        <v>41</v>
      </c>
      <c r="E189" s="11" t="s">
        <v>140</v>
      </c>
      <c r="F189" s="19">
        <f>F195+F194+F193+F190</f>
        <v>31319421.5</v>
      </c>
      <c r="G189" s="19">
        <f>G195+G194+G193+G190</f>
        <v>31319421.5</v>
      </c>
      <c r="H189" s="19"/>
    </row>
    <row r="190" spans="1:8" ht="19.5" customHeight="1" x14ac:dyDescent="0.25">
      <c r="A190" s="46" t="s">
        <v>119</v>
      </c>
      <c r="B190" s="47"/>
      <c r="C190" s="11" t="s">
        <v>95</v>
      </c>
      <c r="D190" s="11" t="s">
        <v>120</v>
      </c>
      <c r="E190" s="11" t="s">
        <v>140</v>
      </c>
      <c r="F190" s="21">
        <f>SUM(F191:F192)</f>
        <v>29521281.5</v>
      </c>
      <c r="G190" s="21">
        <f>SUM(G191:G192)</f>
        <v>29521281.5</v>
      </c>
      <c r="H190" s="21"/>
    </row>
    <row r="191" spans="1:8" ht="19.5" customHeight="1" x14ac:dyDescent="0.25">
      <c r="A191" s="46" t="s">
        <v>42</v>
      </c>
      <c r="B191" s="47"/>
      <c r="C191" s="11" t="s">
        <v>43</v>
      </c>
      <c r="D191" s="11" t="s">
        <v>44</v>
      </c>
      <c r="E191" s="11" t="s">
        <v>140</v>
      </c>
      <c r="F191" s="21">
        <f>G191</f>
        <v>29521281.5</v>
      </c>
      <c r="G191" s="21">
        <f>29289095.3+232186.2</f>
        <v>29521281.5</v>
      </c>
      <c r="H191" s="21"/>
    </row>
    <row r="192" spans="1:8" ht="19.5" customHeight="1" x14ac:dyDescent="0.25">
      <c r="A192" s="46" t="s">
        <v>82</v>
      </c>
      <c r="B192" s="47"/>
      <c r="C192" s="11" t="s">
        <v>121</v>
      </c>
      <c r="D192" s="11" t="s">
        <v>83</v>
      </c>
      <c r="E192" s="11" t="s">
        <v>140</v>
      </c>
      <c r="F192" s="21"/>
      <c r="G192" s="21"/>
      <c r="H192" s="21"/>
    </row>
    <row r="193" spans="1:8" ht="19.5" customHeight="1" x14ac:dyDescent="0.25">
      <c r="A193" s="43" t="s">
        <v>84</v>
      </c>
      <c r="B193" s="44"/>
      <c r="C193" s="11" t="s">
        <v>45</v>
      </c>
      <c r="D193" s="11" t="s">
        <v>46</v>
      </c>
      <c r="E193" s="11" t="s">
        <v>140</v>
      </c>
      <c r="F193" s="19">
        <f>G193</f>
        <v>1798140</v>
      </c>
      <c r="G193" s="19">
        <f>1789515+8625</f>
        <v>1798140</v>
      </c>
      <c r="H193" s="19"/>
    </row>
    <row r="194" spans="1:8" ht="19.5" customHeight="1" x14ac:dyDescent="0.25">
      <c r="A194" s="43" t="s">
        <v>85</v>
      </c>
      <c r="B194" s="44"/>
      <c r="C194" s="11" t="s">
        <v>47</v>
      </c>
      <c r="D194" s="11" t="s">
        <v>48</v>
      </c>
      <c r="E194" s="11" t="s">
        <v>140</v>
      </c>
      <c r="F194" s="21"/>
      <c r="G194" s="21"/>
      <c r="H194" s="21"/>
    </row>
    <row r="195" spans="1:8" ht="19.5" customHeight="1" x14ac:dyDescent="0.25">
      <c r="A195" s="43" t="s">
        <v>86</v>
      </c>
      <c r="B195" s="44"/>
      <c r="C195" s="11" t="s">
        <v>49</v>
      </c>
      <c r="D195" s="11" t="s">
        <v>50</v>
      </c>
      <c r="E195" s="11" t="s">
        <v>140</v>
      </c>
      <c r="F195" s="21"/>
      <c r="G195" s="21"/>
      <c r="H195" s="21"/>
    </row>
    <row r="196" spans="1:8" ht="19.5" customHeight="1" x14ac:dyDescent="0.25">
      <c r="A196" s="41" t="s">
        <v>51</v>
      </c>
      <c r="B196" s="42"/>
      <c r="C196" s="11" t="s">
        <v>52</v>
      </c>
      <c r="D196" s="11" t="s">
        <v>53</v>
      </c>
      <c r="E196" s="11" t="s">
        <v>140</v>
      </c>
      <c r="F196" s="18"/>
      <c r="G196" s="18"/>
      <c r="H196" s="18"/>
    </row>
    <row r="197" spans="1:8" ht="19.5" customHeight="1" x14ac:dyDescent="0.25">
      <c r="A197" s="43" t="s">
        <v>90</v>
      </c>
      <c r="B197" s="44"/>
      <c r="C197" s="11" t="s">
        <v>54</v>
      </c>
      <c r="D197" s="11" t="s">
        <v>55</v>
      </c>
      <c r="E197" s="11" t="s">
        <v>140</v>
      </c>
      <c r="F197" s="18"/>
      <c r="G197" s="18"/>
      <c r="H197" s="18"/>
    </row>
    <row r="198" spans="1:8" ht="19.5" customHeight="1" x14ac:dyDescent="0.25">
      <c r="A198" s="43" t="s">
        <v>91</v>
      </c>
      <c r="B198" s="44"/>
      <c r="C198" s="11" t="s">
        <v>56</v>
      </c>
      <c r="D198" s="11" t="s">
        <v>57</v>
      </c>
      <c r="E198" s="11" t="s">
        <v>140</v>
      </c>
      <c r="F198" s="18"/>
      <c r="G198" s="18"/>
      <c r="H198" s="18"/>
    </row>
    <row r="199" spans="1:8" ht="19.5" customHeight="1" x14ac:dyDescent="0.25">
      <c r="A199" s="43" t="s">
        <v>92</v>
      </c>
      <c r="B199" s="44"/>
      <c r="C199" s="11" t="s">
        <v>58</v>
      </c>
      <c r="D199" s="11" t="s">
        <v>59</v>
      </c>
      <c r="E199" s="11" t="s">
        <v>140</v>
      </c>
      <c r="F199" s="18"/>
      <c r="G199" s="18"/>
      <c r="H199" s="18"/>
    </row>
    <row r="200" spans="1:8" ht="19.5" customHeight="1" x14ac:dyDescent="0.25">
      <c r="A200" s="41" t="s">
        <v>109</v>
      </c>
      <c r="B200" s="42"/>
      <c r="C200" s="11" t="s">
        <v>60</v>
      </c>
      <c r="D200" s="11" t="s">
        <v>9</v>
      </c>
      <c r="E200" s="11" t="s">
        <v>140</v>
      </c>
      <c r="F200" s="18"/>
      <c r="G200" s="18"/>
      <c r="H200" s="18"/>
    </row>
    <row r="201" spans="1:8" ht="19.5" customHeight="1" x14ac:dyDescent="0.25">
      <c r="A201" s="48" t="s">
        <v>110</v>
      </c>
      <c r="B201" s="49"/>
      <c r="C201" s="11" t="s">
        <v>112</v>
      </c>
      <c r="D201" s="11" t="s">
        <v>88</v>
      </c>
      <c r="E201" s="11" t="s">
        <v>140</v>
      </c>
      <c r="F201" s="18"/>
      <c r="G201" s="18"/>
      <c r="H201" s="18"/>
    </row>
    <row r="202" spans="1:8" ht="19.5" customHeight="1" x14ac:dyDescent="0.25">
      <c r="A202" s="43" t="s">
        <v>111</v>
      </c>
      <c r="B202" s="44"/>
      <c r="C202" s="11" t="s">
        <v>113</v>
      </c>
      <c r="D202" s="11" t="s">
        <v>62</v>
      </c>
      <c r="E202" s="11" t="s">
        <v>140</v>
      </c>
      <c r="F202" s="18"/>
      <c r="G202" s="18"/>
      <c r="H202" s="18"/>
    </row>
    <row r="203" spans="1:8" ht="19.5" customHeight="1" x14ac:dyDescent="0.25">
      <c r="A203" s="41" t="s">
        <v>103</v>
      </c>
      <c r="B203" s="42"/>
      <c r="C203" s="11" t="s">
        <v>61</v>
      </c>
      <c r="D203" s="11" t="s">
        <v>66</v>
      </c>
      <c r="E203" s="11" t="s">
        <v>140</v>
      </c>
      <c r="F203" s="18"/>
      <c r="G203" s="18"/>
      <c r="H203" s="18"/>
    </row>
    <row r="204" spans="1:8" ht="19.5" customHeight="1" x14ac:dyDescent="0.25">
      <c r="A204" s="43" t="s">
        <v>133</v>
      </c>
      <c r="B204" s="44"/>
      <c r="C204" s="11" t="s">
        <v>89</v>
      </c>
      <c r="D204" s="11" t="s">
        <v>67</v>
      </c>
      <c r="E204" s="11" t="s">
        <v>140</v>
      </c>
      <c r="F204" s="18"/>
      <c r="G204" s="18"/>
      <c r="H204" s="18"/>
    </row>
    <row r="205" spans="1:8" ht="19.5" customHeight="1" x14ac:dyDescent="0.25">
      <c r="A205" s="43" t="s">
        <v>134</v>
      </c>
      <c r="B205" s="44"/>
      <c r="C205" s="11" t="s">
        <v>96</v>
      </c>
      <c r="D205" s="11" t="s">
        <v>68</v>
      </c>
      <c r="E205" s="11" t="s">
        <v>140</v>
      </c>
      <c r="F205" s="18"/>
      <c r="G205" s="18"/>
      <c r="H205" s="18"/>
    </row>
    <row r="206" spans="1:8" ht="19.5" customHeight="1" x14ac:dyDescent="0.25">
      <c r="A206" s="43" t="s">
        <v>135</v>
      </c>
      <c r="B206" s="44"/>
      <c r="C206" s="11" t="s">
        <v>114</v>
      </c>
      <c r="D206" s="11" t="s">
        <v>87</v>
      </c>
      <c r="E206" s="11" t="s">
        <v>140</v>
      </c>
      <c r="F206" s="18"/>
      <c r="G206" s="18"/>
      <c r="H206" s="18"/>
    </row>
    <row r="207" spans="1:8" ht="19.5" customHeight="1" x14ac:dyDescent="0.25">
      <c r="A207" s="41" t="s">
        <v>171</v>
      </c>
      <c r="B207" s="42"/>
      <c r="C207" s="11" t="s">
        <v>122</v>
      </c>
      <c r="D207" s="11" t="s">
        <v>9</v>
      </c>
      <c r="E207" s="11" t="s">
        <v>140</v>
      </c>
      <c r="F207" s="14">
        <f>F208</f>
        <v>1418668.06</v>
      </c>
      <c r="G207" s="14">
        <f>G208</f>
        <v>1418668.06</v>
      </c>
      <c r="H207" s="14"/>
    </row>
    <row r="208" spans="1:8" ht="19.5" customHeight="1" x14ac:dyDescent="0.25">
      <c r="A208" s="43" t="s">
        <v>125</v>
      </c>
      <c r="B208" s="44"/>
      <c r="C208" s="11" t="s">
        <v>123</v>
      </c>
      <c r="D208" s="11" t="s">
        <v>124</v>
      </c>
      <c r="E208" s="11" t="s">
        <v>140</v>
      </c>
      <c r="F208" s="18">
        <f>F209+F210+F211+F212+F213</f>
        <v>1418668.06</v>
      </c>
      <c r="G208" s="18">
        <f>G209+G210+G211+G212+G213</f>
        <v>1418668.06</v>
      </c>
      <c r="H208" s="18"/>
    </row>
    <row r="209" spans="1:8" ht="19.5" customHeight="1" x14ac:dyDescent="0.25">
      <c r="A209" s="43" t="s">
        <v>93</v>
      </c>
      <c r="B209" s="44"/>
      <c r="C209" s="11" t="s">
        <v>126</v>
      </c>
      <c r="D209" s="11" t="s">
        <v>63</v>
      </c>
      <c r="E209" s="11" t="s">
        <v>140</v>
      </c>
      <c r="F209" s="18"/>
      <c r="G209" s="18"/>
      <c r="H209" s="18"/>
    </row>
    <row r="210" spans="1:8" ht="19.5" customHeight="1" x14ac:dyDescent="0.25">
      <c r="A210" s="43" t="s">
        <v>129</v>
      </c>
      <c r="B210" s="44"/>
      <c r="C210" s="11" t="s">
        <v>127</v>
      </c>
      <c r="D210" s="11" t="s">
        <v>130</v>
      </c>
      <c r="E210" s="11" t="s">
        <v>140</v>
      </c>
      <c r="F210" s="18"/>
      <c r="G210" s="18"/>
      <c r="H210" s="18"/>
    </row>
    <row r="211" spans="1:8" ht="19.5" customHeight="1" x14ac:dyDescent="0.25">
      <c r="A211" s="43" t="s">
        <v>104</v>
      </c>
      <c r="B211" s="44"/>
      <c r="C211" s="11" t="s">
        <v>128</v>
      </c>
      <c r="D211" s="11" t="s">
        <v>64</v>
      </c>
      <c r="E211" s="11" t="s">
        <v>140</v>
      </c>
      <c r="F211" s="21"/>
      <c r="G211" s="21"/>
      <c r="H211" s="21"/>
    </row>
    <row r="212" spans="1:8" ht="19.5" customHeight="1" x14ac:dyDescent="0.25">
      <c r="A212" s="43" t="s">
        <v>131</v>
      </c>
      <c r="B212" s="44"/>
      <c r="C212" s="11" t="s">
        <v>132</v>
      </c>
      <c r="D212" s="11" t="s">
        <v>65</v>
      </c>
      <c r="E212" s="11" t="s">
        <v>140</v>
      </c>
      <c r="F212" s="21">
        <f>G212</f>
        <v>1418668.06</v>
      </c>
      <c r="G212" s="21">
        <f>1418668.06</f>
        <v>1418668.06</v>
      </c>
      <c r="H212" s="21"/>
    </row>
    <row r="213" spans="1:8" ht="19.5" customHeight="1" x14ac:dyDescent="0.25">
      <c r="A213" s="43" t="s">
        <v>131</v>
      </c>
      <c r="B213" s="44"/>
      <c r="C213" s="11" t="s">
        <v>141</v>
      </c>
      <c r="D213" s="11" t="s">
        <v>142</v>
      </c>
      <c r="E213" s="11" t="s">
        <v>140</v>
      </c>
      <c r="F213" s="18"/>
      <c r="G213" s="18"/>
      <c r="H213" s="18"/>
    </row>
    <row r="214" spans="1:8" ht="19.5" customHeight="1" x14ac:dyDescent="0.25">
      <c r="A214" s="45" t="s">
        <v>23</v>
      </c>
      <c r="B214" s="45"/>
      <c r="C214" s="29" t="s">
        <v>24</v>
      </c>
      <c r="D214" s="29" t="s">
        <v>9</v>
      </c>
      <c r="E214" s="29" t="s">
        <v>143</v>
      </c>
      <c r="F214" s="30">
        <f>F216+F217+F218+F219+F222+F229+F234+F236+F241</f>
        <v>46000</v>
      </c>
      <c r="G214" s="30">
        <f>G216+G217+G218+G219+G222+G229+G234+G236+G241</f>
        <v>46000</v>
      </c>
      <c r="H214" s="30"/>
    </row>
    <row r="215" spans="1:8" ht="19.5" customHeight="1" x14ac:dyDescent="0.25">
      <c r="A215" s="50" t="s">
        <v>25</v>
      </c>
      <c r="B215" s="51"/>
      <c r="C215" s="11" t="s">
        <v>26</v>
      </c>
      <c r="D215" s="11" t="s">
        <v>9</v>
      </c>
      <c r="E215" s="11"/>
      <c r="F215" s="18"/>
      <c r="G215" s="18"/>
      <c r="H215" s="18"/>
    </row>
    <row r="216" spans="1:8" ht="19.5" customHeight="1" x14ac:dyDescent="0.25">
      <c r="A216" s="43" t="s">
        <v>78</v>
      </c>
      <c r="B216" s="44"/>
      <c r="C216" s="11" t="s">
        <v>27</v>
      </c>
      <c r="D216" s="11" t="s">
        <v>28</v>
      </c>
      <c r="E216" s="11" t="s">
        <v>143</v>
      </c>
      <c r="F216" s="18"/>
      <c r="G216" s="18"/>
      <c r="H216" s="18"/>
    </row>
    <row r="217" spans="1:8" ht="19.5" customHeight="1" x14ac:dyDescent="0.25">
      <c r="A217" s="43" t="s">
        <v>79</v>
      </c>
      <c r="B217" s="44"/>
      <c r="C217" s="11" t="s">
        <v>29</v>
      </c>
      <c r="D217" s="11" t="s">
        <v>30</v>
      </c>
      <c r="E217" s="11" t="s">
        <v>143</v>
      </c>
      <c r="F217" s="18"/>
      <c r="G217" s="18"/>
      <c r="H217" s="18"/>
    </row>
    <row r="218" spans="1:8" ht="19.5" customHeight="1" x14ac:dyDescent="0.25">
      <c r="A218" s="43" t="s">
        <v>80</v>
      </c>
      <c r="B218" s="44"/>
      <c r="C218" s="11" t="s">
        <v>31</v>
      </c>
      <c r="D218" s="11" t="s">
        <v>32</v>
      </c>
      <c r="E218" s="11" t="s">
        <v>143</v>
      </c>
      <c r="F218" s="18"/>
      <c r="G218" s="18"/>
      <c r="H218" s="18"/>
    </row>
    <row r="219" spans="1:8" ht="19.5" customHeight="1" x14ac:dyDescent="0.25">
      <c r="A219" s="43" t="s">
        <v>33</v>
      </c>
      <c r="B219" s="44"/>
      <c r="C219" s="11" t="s">
        <v>34</v>
      </c>
      <c r="D219" s="11" t="s">
        <v>35</v>
      </c>
      <c r="E219" s="11" t="s">
        <v>143</v>
      </c>
      <c r="F219" s="18"/>
      <c r="G219" s="18"/>
      <c r="H219" s="18"/>
    </row>
    <row r="220" spans="1:8" ht="19.5" customHeight="1" x14ac:dyDescent="0.25">
      <c r="A220" s="46" t="s">
        <v>36</v>
      </c>
      <c r="B220" s="47"/>
      <c r="C220" s="11" t="s">
        <v>37</v>
      </c>
      <c r="D220" s="11" t="s">
        <v>35</v>
      </c>
      <c r="E220" s="11" t="s">
        <v>143</v>
      </c>
      <c r="F220" s="18"/>
      <c r="G220" s="18"/>
      <c r="H220" s="18"/>
    </row>
    <row r="221" spans="1:8" ht="19.5" customHeight="1" x14ac:dyDescent="0.25">
      <c r="A221" s="46" t="s">
        <v>38</v>
      </c>
      <c r="B221" s="47"/>
      <c r="C221" s="11" t="s">
        <v>39</v>
      </c>
      <c r="D221" s="11" t="s">
        <v>35</v>
      </c>
      <c r="E221" s="11" t="s">
        <v>143</v>
      </c>
      <c r="F221" s="18"/>
      <c r="G221" s="18"/>
      <c r="H221" s="18"/>
    </row>
    <row r="222" spans="1:8" ht="19.5" customHeight="1" x14ac:dyDescent="0.25">
      <c r="A222" s="41" t="s">
        <v>81</v>
      </c>
      <c r="B222" s="42"/>
      <c r="C222" s="11" t="s">
        <v>40</v>
      </c>
      <c r="D222" s="11" t="s">
        <v>41</v>
      </c>
      <c r="E222" s="11" t="s">
        <v>143</v>
      </c>
      <c r="F222" s="14">
        <f>F228+F227+F226+F223</f>
        <v>46000</v>
      </c>
      <c r="G222" s="14">
        <f>G228+G227+G226+G223</f>
        <v>46000</v>
      </c>
      <c r="H222" s="14"/>
    </row>
    <row r="223" spans="1:8" ht="19.5" customHeight="1" x14ac:dyDescent="0.25">
      <c r="A223" s="46" t="s">
        <v>119</v>
      </c>
      <c r="B223" s="47"/>
      <c r="C223" s="11" t="s">
        <v>95</v>
      </c>
      <c r="D223" s="11" t="s">
        <v>120</v>
      </c>
      <c r="E223" s="11" t="s">
        <v>143</v>
      </c>
      <c r="F223" s="21"/>
      <c r="G223" s="21"/>
      <c r="H223" s="21"/>
    </row>
    <row r="224" spans="1:8" ht="19.5" customHeight="1" x14ac:dyDescent="0.25">
      <c r="A224" s="46" t="s">
        <v>42</v>
      </c>
      <c r="B224" s="47"/>
      <c r="C224" s="11" t="s">
        <v>43</v>
      </c>
      <c r="D224" s="11" t="s">
        <v>44</v>
      </c>
      <c r="E224" s="11" t="s">
        <v>143</v>
      </c>
      <c r="F224" s="21"/>
      <c r="G224" s="21"/>
      <c r="H224" s="21"/>
    </row>
    <row r="225" spans="1:8" ht="19.5" customHeight="1" x14ac:dyDescent="0.25">
      <c r="A225" s="46" t="s">
        <v>82</v>
      </c>
      <c r="B225" s="47"/>
      <c r="C225" s="11" t="s">
        <v>121</v>
      </c>
      <c r="D225" s="11" t="s">
        <v>83</v>
      </c>
      <c r="E225" s="11" t="s">
        <v>143</v>
      </c>
      <c r="F225" s="21"/>
      <c r="G225" s="21"/>
      <c r="H225" s="21"/>
    </row>
    <row r="226" spans="1:8" ht="19.5" customHeight="1" x14ac:dyDescent="0.25">
      <c r="A226" s="43" t="s">
        <v>84</v>
      </c>
      <c r="B226" s="44"/>
      <c r="C226" s="11" t="s">
        <v>45</v>
      </c>
      <c r="D226" s="11" t="s">
        <v>46</v>
      </c>
      <c r="E226" s="11" t="s">
        <v>143</v>
      </c>
      <c r="F226" s="19">
        <f>27600+18400</f>
        <v>46000</v>
      </c>
      <c r="G226" s="19">
        <f>27600+18400</f>
        <v>46000</v>
      </c>
      <c r="H226" s="19"/>
    </row>
    <row r="227" spans="1:8" ht="19.5" customHeight="1" x14ac:dyDescent="0.25">
      <c r="A227" s="43" t="s">
        <v>85</v>
      </c>
      <c r="B227" s="44"/>
      <c r="C227" s="11" t="s">
        <v>47</v>
      </c>
      <c r="D227" s="11" t="s">
        <v>48</v>
      </c>
      <c r="E227" s="11" t="s">
        <v>143</v>
      </c>
      <c r="F227" s="21"/>
      <c r="G227" s="21"/>
      <c r="H227" s="21"/>
    </row>
    <row r="228" spans="1:8" ht="19.5" customHeight="1" x14ac:dyDescent="0.25">
      <c r="A228" s="43" t="s">
        <v>86</v>
      </c>
      <c r="B228" s="44"/>
      <c r="C228" s="11" t="s">
        <v>49</v>
      </c>
      <c r="D228" s="11" t="s">
        <v>50</v>
      </c>
      <c r="E228" s="11" t="s">
        <v>143</v>
      </c>
      <c r="F228" s="18"/>
      <c r="G228" s="18"/>
      <c r="H228" s="18"/>
    </row>
    <row r="229" spans="1:8" ht="19.5" customHeight="1" x14ac:dyDescent="0.25">
      <c r="A229" s="41" t="s">
        <v>51</v>
      </c>
      <c r="B229" s="42"/>
      <c r="C229" s="11" t="s">
        <v>52</v>
      </c>
      <c r="D229" s="11" t="s">
        <v>53</v>
      </c>
      <c r="E229" s="11" t="s">
        <v>143</v>
      </c>
      <c r="F229" s="18"/>
      <c r="G229" s="18"/>
      <c r="H229" s="18"/>
    </row>
    <row r="230" spans="1:8" ht="19.5" customHeight="1" x14ac:dyDescent="0.25">
      <c r="A230" s="43" t="s">
        <v>90</v>
      </c>
      <c r="B230" s="44"/>
      <c r="C230" s="11" t="s">
        <v>54</v>
      </c>
      <c r="D230" s="11" t="s">
        <v>55</v>
      </c>
      <c r="E230" s="11" t="s">
        <v>143</v>
      </c>
      <c r="F230" s="18"/>
      <c r="G230" s="18"/>
      <c r="H230" s="18"/>
    </row>
    <row r="231" spans="1:8" ht="19.5" customHeight="1" x14ac:dyDescent="0.25">
      <c r="A231" s="43" t="s">
        <v>91</v>
      </c>
      <c r="B231" s="44"/>
      <c r="C231" s="11" t="s">
        <v>56</v>
      </c>
      <c r="D231" s="11" t="s">
        <v>57</v>
      </c>
      <c r="E231" s="11" t="s">
        <v>143</v>
      </c>
      <c r="F231" s="18"/>
      <c r="G231" s="18"/>
      <c r="H231" s="18"/>
    </row>
    <row r="232" spans="1:8" ht="19.5" customHeight="1" x14ac:dyDescent="0.25">
      <c r="A232" s="43" t="s">
        <v>92</v>
      </c>
      <c r="B232" s="44"/>
      <c r="C232" s="11" t="s">
        <v>58</v>
      </c>
      <c r="D232" s="11" t="s">
        <v>59</v>
      </c>
      <c r="E232" s="11" t="s">
        <v>143</v>
      </c>
      <c r="F232" s="18"/>
      <c r="G232" s="18"/>
      <c r="H232" s="18"/>
    </row>
    <row r="233" spans="1:8" ht="19.5" customHeight="1" x14ac:dyDescent="0.25">
      <c r="A233" s="41" t="s">
        <v>109</v>
      </c>
      <c r="B233" s="42"/>
      <c r="C233" s="11" t="s">
        <v>60</v>
      </c>
      <c r="D233" s="11" t="s">
        <v>9</v>
      </c>
      <c r="E233" s="11" t="s">
        <v>143</v>
      </c>
      <c r="F233" s="18"/>
      <c r="G233" s="18"/>
      <c r="H233" s="18"/>
    </row>
    <row r="234" spans="1:8" ht="19.5" customHeight="1" x14ac:dyDescent="0.25">
      <c r="A234" s="48" t="s">
        <v>110</v>
      </c>
      <c r="B234" s="49"/>
      <c r="C234" s="11" t="s">
        <v>112</v>
      </c>
      <c r="D234" s="11" t="s">
        <v>88</v>
      </c>
      <c r="E234" s="11" t="s">
        <v>143</v>
      </c>
      <c r="F234" s="18"/>
      <c r="G234" s="18"/>
      <c r="H234" s="18"/>
    </row>
    <row r="235" spans="1:8" ht="19.5" customHeight="1" x14ac:dyDescent="0.25">
      <c r="A235" s="43" t="s">
        <v>111</v>
      </c>
      <c r="B235" s="44"/>
      <c r="C235" s="11" t="s">
        <v>113</v>
      </c>
      <c r="D235" s="11" t="s">
        <v>62</v>
      </c>
      <c r="E235" s="11" t="s">
        <v>143</v>
      </c>
      <c r="F235" s="18"/>
      <c r="G235" s="18"/>
      <c r="H235" s="18"/>
    </row>
    <row r="236" spans="1:8" ht="19.5" customHeight="1" x14ac:dyDescent="0.25">
      <c r="A236" s="41" t="s">
        <v>103</v>
      </c>
      <c r="B236" s="42"/>
      <c r="C236" s="11" t="s">
        <v>61</v>
      </c>
      <c r="D236" s="11" t="s">
        <v>66</v>
      </c>
      <c r="E236" s="11" t="s">
        <v>143</v>
      </c>
      <c r="F236" s="18"/>
      <c r="G236" s="18"/>
      <c r="H236" s="18"/>
    </row>
    <row r="237" spans="1:8" ht="19.5" customHeight="1" x14ac:dyDescent="0.25">
      <c r="A237" s="43" t="s">
        <v>133</v>
      </c>
      <c r="B237" s="44"/>
      <c r="C237" s="11" t="s">
        <v>89</v>
      </c>
      <c r="D237" s="11" t="s">
        <v>67</v>
      </c>
      <c r="E237" s="11" t="s">
        <v>143</v>
      </c>
      <c r="F237" s="18"/>
      <c r="G237" s="18"/>
      <c r="H237" s="18"/>
    </row>
    <row r="238" spans="1:8" ht="19.5" customHeight="1" x14ac:dyDescent="0.25">
      <c r="A238" s="43" t="s">
        <v>134</v>
      </c>
      <c r="B238" s="44"/>
      <c r="C238" s="11" t="s">
        <v>96</v>
      </c>
      <c r="D238" s="11" t="s">
        <v>68</v>
      </c>
      <c r="E238" s="11" t="s">
        <v>143</v>
      </c>
      <c r="F238" s="18"/>
      <c r="G238" s="18"/>
      <c r="H238" s="18"/>
    </row>
    <row r="239" spans="1:8" ht="19.5" customHeight="1" x14ac:dyDescent="0.25">
      <c r="A239" s="43" t="s">
        <v>135</v>
      </c>
      <c r="B239" s="44"/>
      <c r="C239" s="11" t="s">
        <v>114</v>
      </c>
      <c r="D239" s="11" t="s">
        <v>87</v>
      </c>
      <c r="E239" s="11" t="s">
        <v>143</v>
      </c>
      <c r="F239" s="18"/>
      <c r="G239" s="18"/>
      <c r="H239" s="18"/>
    </row>
    <row r="240" spans="1:8" ht="19.5" customHeight="1" x14ac:dyDescent="0.25">
      <c r="A240" s="41" t="s">
        <v>171</v>
      </c>
      <c r="B240" s="42"/>
      <c r="C240" s="11" t="s">
        <v>122</v>
      </c>
      <c r="D240" s="11" t="s">
        <v>9</v>
      </c>
      <c r="E240" s="11" t="s">
        <v>143</v>
      </c>
      <c r="F240" s="14"/>
      <c r="G240" s="14"/>
      <c r="H240" s="14"/>
    </row>
    <row r="241" spans="1:8" ht="19.5" customHeight="1" x14ac:dyDescent="0.25">
      <c r="A241" s="43" t="s">
        <v>125</v>
      </c>
      <c r="B241" s="44"/>
      <c r="C241" s="11" t="s">
        <v>123</v>
      </c>
      <c r="D241" s="11" t="s">
        <v>124</v>
      </c>
      <c r="E241" s="11" t="s">
        <v>143</v>
      </c>
      <c r="F241" s="18"/>
      <c r="G241" s="18"/>
      <c r="H241" s="18"/>
    </row>
    <row r="242" spans="1:8" ht="19.5" customHeight="1" x14ac:dyDescent="0.25">
      <c r="A242" s="43" t="s">
        <v>93</v>
      </c>
      <c r="B242" s="44"/>
      <c r="C242" s="11" t="s">
        <v>126</v>
      </c>
      <c r="D242" s="11" t="s">
        <v>63</v>
      </c>
      <c r="E242" s="11" t="s">
        <v>143</v>
      </c>
      <c r="F242" s="18"/>
      <c r="G242" s="18"/>
      <c r="H242" s="18"/>
    </row>
    <row r="243" spans="1:8" ht="19.5" customHeight="1" x14ac:dyDescent="0.25">
      <c r="A243" s="43" t="s">
        <v>129</v>
      </c>
      <c r="B243" s="44"/>
      <c r="C243" s="11" t="s">
        <v>127</v>
      </c>
      <c r="D243" s="11" t="s">
        <v>130</v>
      </c>
      <c r="E243" s="11" t="s">
        <v>143</v>
      </c>
      <c r="F243" s="18"/>
      <c r="G243" s="18"/>
      <c r="H243" s="18"/>
    </row>
    <row r="244" spans="1:8" ht="19.5" customHeight="1" x14ac:dyDescent="0.25">
      <c r="A244" s="43" t="s">
        <v>104</v>
      </c>
      <c r="B244" s="44"/>
      <c r="C244" s="11" t="s">
        <v>128</v>
      </c>
      <c r="D244" s="11" t="s">
        <v>64</v>
      </c>
      <c r="E244" s="11" t="s">
        <v>143</v>
      </c>
      <c r="F244" s="18"/>
      <c r="G244" s="18"/>
      <c r="H244" s="18"/>
    </row>
    <row r="245" spans="1:8" ht="19.5" customHeight="1" x14ac:dyDescent="0.25">
      <c r="A245" s="43" t="s">
        <v>131</v>
      </c>
      <c r="B245" s="44"/>
      <c r="C245" s="11" t="s">
        <v>132</v>
      </c>
      <c r="D245" s="11" t="s">
        <v>65</v>
      </c>
      <c r="E245" s="11" t="s">
        <v>143</v>
      </c>
      <c r="F245" s="18"/>
      <c r="G245" s="18"/>
      <c r="H245" s="18"/>
    </row>
    <row r="246" spans="1:8" ht="19.5" customHeight="1" x14ac:dyDescent="0.25">
      <c r="A246" s="43" t="s">
        <v>131</v>
      </c>
      <c r="B246" s="44"/>
      <c r="C246" s="11" t="s">
        <v>141</v>
      </c>
      <c r="D246" s="11" t="s">
        <v>142</v>
      </c>
      <c r="E246" s="11" t="s">
        <v>143</v>
      </c>
      <c r="F246" s="18"/>
      <c r="G246" s="18"/>
      <c r="H246" s="18"/>
    </row>
    <row r="247" spans="1:8" ht="19.5" customHeight="1" x14ac:dyDescent="0.25">
      <c r="A247" s="45" t="s">
        <v>172</v>
      </c>
      <c r="B247" s="45"/>
      <c r="C247" s="29" t="s">
        <v>69</v>
      </c>
      <c r="D247" s="29" t="s">
        <v>9</v>
      </c>
      <c r="E247" s="31" t="s">
        <v>136</v>
      </c>
      <c r="F247" s="30">
        <f>SUM(F248:F250)</f>
        <v>-742657</v>
      </c>
      <c r="G247" s="30">
        <f>SUM(G248:G250)</f>
        <v>-742657</v>
      </c>
      <c r="H247" s="30"/>
    </row>
    <row r="248" spans="1:8" ht="19.5" customHeight="1" x14ac:dyDescent="0.25">
      <c r="A248" s="50" t="s">
        <v>173</v>
      </c>
      <c r="B248" s="51"/>
      <c r="C248" s="11" t="s">
        <v>70</v>
      </c>
      <c r="D248" s="22" t="s">
        <v>21</v>
      </c>
      <c r="E248" s="11" t="s">
        <v>136</v>
      </c>
      <c r="F248" s="18">
        <v>-704676</v>
      </c>
      <c r="G248" s="18">
        <v>-704676</v>
      </c>
      <c r="H248" s="18"/>
    </row>
    <row r="249" spans="1:8" ht="19.5" customHeight="1" x14ac:dyDescent="0.25">
      <c r="A249" s="50" t="s">
        <v>174</v>
      </c>
      <c r="B249" s="51"/>
      <c r="C249" s="11" t="s">
        <v>71</v>
      </c>
      <c r="D249" s="22" t="s">
        <v>21</v>
      </c>
      <c r="E249" s="11" t="s">
        <v>136</v>
      </c>
      <c r="F249" s="18">
        <f>-4074+-19609+-14298</f>
        <v>-37981</v>
      </c>
      <c r="G249" s="18">
        <f>-4074+-19609+-14298</f>
        <v>-37981</v>
      </c>
      <c r="H249" s="18"/>
    </row>
    <row r="250" spans="1:8" ht="19.5" customHeight="1" x14ac:dyDescent="0.25">
      <c r="A250" s="50" t="s">
        <v>175</v>
      </c>
      <c r="B250" s="51"/>
      <c r="C250" s="11" t="s">
        <v>72</v>
      </c>
      <c r="D250" s="22" t="s">
        <v>21</v>
      </c>
      <c r="E250" s="11" t="s">
        <v>136</v>
      </c>
      <c r="F250" s="18"/>
      <c r="G250" s="18"/>
      <c r="H250" s="18"/>
    </row>
    <row r="251" spans="1:8" ht="19.5" customHeight="1" x14ac:dyDescent="0.25">
      <c r="A251" s="45" t="s">
        <v>176</v>
      </c>
      <c r="B251" s="45"/>
      <c r="C251" s="29" t="s">
        <v>73</v>
      </c>
      <c r="D251" s="29" t="s">
        <v>9</v>
      </c>
      <c r="E251" s="31"/>
      <c r="F251" s="32">
        <f>SUM(F252:F256)</f>
        <v>8705133.4299999997</v>
      </c>
      <c r="G251" s="32">
        <f>SUM(G252:G256)</f>
        <v>8705133.4299999997</v>
      </c>
      <c r="H251" s="32"/>
    </row>
    <row r="252" spans="1:8" ht="19.5" customHeight="1" x14ac:dyDescent="0.25">
      <c r="A252" s="50" t="s">
        <v>94</v>
      </c>
      <c r="B252" s="51"/>
      <c r="C252" s="11" t="s">
        <v>74</v>
      </c>
      <c r="D252" s="11" t="s">
        <v>75</v>
      </c>
      <c r="E252" s="11" t="s">
        <v>136</v>
      </c>
      <c r="F252" s="33">
        <v>0</v>
      </c>
      <c r="G252" s="33">
        <v>0</v>
      </c>
      <c r="H252" s="33"/>
    </row>
    <row r="253" spans="1:8" ht="19.5" customHeight="1" x14ac:dyDescent="0.25">
      <c r="A253" s="50" t="s">
        <v>94</v>
      </c>
      <c r="B253" s="51"/>
      <c r="C253" s="11" t="s">
        <v>74</v>
      </c>
      <c r="D253" s="11" t="s">
        <v>75</v>
      </c>
      <c r="E253" s="11" t="s">
        <v>137</v>
      </c>
      <c r="F253" s="33">
        <v>0</v>
      </c>
      <c r="G253" s="33">
        <v>0</v>
      </c>
      <c r="H253" s="33"/>
    </row>
    <row r="254" spans="1:8" ht="19.5" customHeight="1" x14ac:dyDescent="0.25">
      <c r="A254" s="50" t="s">
        <v>94</v>
      </c>
      <c r="B254" s="51"/>
      <c r="C254" s="11" t="s">
        <v>74</v>
      </c>
      <c r="D254" s="11" t="s">
        <v>75</v>
      </c>
      <c r="E254" s="11" t="s">
        <v>138</v>
      </c>
      <c r="F254" s="33">
        <v>4336817</v>
      </c>
      <c r="G254" s="33">
        <v>4336817</v>
      </c>
      <c r="H254" s="33"/>
    </row>
    <row r="255" spans="1:8" ht="19.5" customHeight="1" x14ac:dyDescent="0.25">
      <c r="A255" s="50" t="s">
        <v>94</v>
      </c>
      <c r="B255" s="51"/>
      <c r="C255" s="11" t="s">
        <v>74</v>
      </c>
      <c r="D255" s="11" t="s">
        <v>75</v>
      </c>
      <c r="E255" s="11" t="s">
        <v>139</v>
      </c>
      <c r="F255" s="33">
        <v>2978580.94</v>
      </c>
      <c r="G255" s="33">
        <v>2978580.94</v>
      </c>
      <c r="H255" s="33"/>
    </row>
    <row r="256" spans="1:8" ht="19.5" customHeight="1" x14ac:dyDescent="0.25">
      <c r="A256" s="50" t="s">
        <v>94</v>
      </c>
      <c r="B256" s="51"/>
      <c r="C256" s="11" t="s">
        <v>74</v>
      </c>
      <c r="D256" s="11" t="s">
        <v>75</v>
      </c>
      <c r="E256" s="11" t="s">
        <v>140</v>
      </c>
      <c r="F256" s="33">
        <v>1389735.49</v>
      </c>
      <c r="G256" s="33">
        <v>1389735.49</v>
      </c>
      <c r="H256" s="33"/>
    </row>
  </sheetData>
  <autoFilter ref="A25:F256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258">
    <mergeCell ref="G22:H22"/>
    <mergeCell ref="G23:G24"/>
    <mergeCell ref="H23:H24"/>
    <mergeCell ref="A53:B53"/>
    <mergeCell ref="A54:B54"/>
    <mergeCell ref="A26:B26"/>
    <mergeCell ref="A27:B27"/>
    <mergeCell ref="A34:B34"/>
    <mergeCell ref="A29:B29"/>
    <mergeCell ref="F22:F24"/>
    <mergeCell ref="A37:B37"/>
    <mergeCell ref="A22:B24"/>
    <mergeCell ref="C22:C24"/>
    <mergeCell ref="A45:B45"/>
    <mergeCell ref="A43:B43"/>
    <mergeCell ref="A46:B46"/>
    <mergeCell ref="A47:B47"/>
    <mergeCell ref="A38:B38"/>
    <mergeCell ref="A42:B42"/>
    <mergeCell ref="A39:B39"/>
    <mergeCell ref="A40:B40"/>
    <mergeCell ref="A41:B41"/>
    <mergeCell ref="A44:B44"/>
    <mergeCell ref="D22:D24"/>
    <mergeCell ref="E22:E24"/>
    <mergeCell ref="A25:B25"/>
    <mergeCell ref="A30:B30"/>
    <mergeCell ref="A28:B28"/>
    <mergeCell ref="A33:B33"/>
    <mergeCell ref="A31:B31"/>
    <mergeCell ref="A35:B35"/>
    <mergeCell ref="A36:B36"/>
    <mergeCell ref="A73:B73"/>
    <mergeCell ref="A72:B72"/>
    <mergeCell ref="A71:B71"/>
    <mergeCell ref="A70:B70"/>
    <mergeCell ref="A69:B69"/>
    <mergeCell ref="A68:B68"/>
    <mergeCell ref="A67:B67"/>
    <mergeCell ref="A66:B66"/>
    <mergeCell ref="A48:B48"/>
    <mergeCell ref="A63:B63"/>
    <mergeCell ref="A65:B65"/>
    <mergeCell ref="A64:B64"/>
    <mergeCell ref="A62:B62"/>
    <mergeCell ref="A51:B51"/>
    <mergeCell ref="A57:B57"/>
    <mergeCell ref="A52:B52"/>
    <mergeCell ref="A59:B59"/>
    <mergeCell ref="A49:B49"/>
    <mergeCell ref="A50:B50"/>
    <mergeCell ref="A58:B58"/>
    <mergeCell ref="A56:B56"/>
    <mergeCell ref="A55:B55"/>
    <mergeCell ref="A82:B82"/>
    <mergeCell ref="A81:B81"/>
    <mergeCell ref="A80:B80"/>
    <mergeCell ref="A79:B79"/>
    <mergeCell ref="A78:B78"/>
    <mergeCell ref="A77:B77"/>
    <mergeCell ref="A76:B76"/>
    <mergeCell ref="A75:B75"/>
    <mergeCell ref="A74:B74"/>
    <mergeCell ref="A89:B89"/>
    <mergeCell ref="A88:B88"/>
    <mergeCell ref="A87:B87"/>
    <mergeCell ref="A86:B86"/>
    <mergeCell ref="A85:B85"/>
    <mergeCell ref="A84:B84"/>
    <mergeCell ref="A83:B83"/>
    <mergeCell ref="A61:B61"/>
    <mergeCell ref="A60:B60"/>
    <mergeCell ref="A98:B98"/>
    <mergeCell ref="A97:B97"/>
    <mergeCell ref="A96:B96"/>
    <mergeCell ref="A95:B95"/>
    <mergeCell ref="A94:B94"/>
    <mergeCell ref="A93:B93"/>
    <mergeCell ref="A92:B92"/>
    <mergeCell ref="A91:B91"/>
    <mergeCell ref="A90:B90"/>
    <mergeCell ref="A107:B107"/>
    <mergeCell ref="A106:B106"/>
    <mergeCell ref="A105:B105"/>
    <mergeCell ref="A104:B104"/>
    <mergeCell ref="A103:B103"/>
    <mergeCell ref="A102:B102"/>
    <mergeCell ref="A101:B101"/>
    <mergeCell ref="A100:B100"/>
    <mergeCell ref="A99:B99"/>
    <mergeCell ref="A116:B116"/>
    <mergeCell ref="A115:B115"/>
    <mergeCell ref="A114:B114"/>
    <mergeCell ref="A113:B113"/>
    <mergeCell ref="A112:B112"/>
    <mergeCell ref="A111:B111"/>
    <mergeCell ref="A110:B110"/>
    <mergeCell ref="A109:B109"/>
    <mergeCell ref="A108:B108"/>
    <mergeCell ref="A125:B125"/>
    <mergeCell ref="A124:B124"/>
    <mergeCell ref="A123:B123"/>
    <mergeCell ref="A122:B122"/>
    <mergeCell ref="A121:B121"/>
    <mergeCell ref="A120:B120"/>
    <mergeCell ref="A119:B119"/>
    <mergeCell ref="A118:B118"/>
    <mergeCell ref="A117:B117"/>
    <mergeCell ref="A134:B134"/>
    <mergeCell ref="A133:B133"/>
    <mergeCell ref="A132:B132"/>
    <mergeCell ref="A131:B131"/>
    <mergeCell ref="A130:B130"/>
    <mergeCell ref="A129:B129"/>
    <mergeCell ref="A128:B128"/>
    <mergeCell ref="A127:B127"/>
    <mergeCell ref="A126:B126"/>
    <mergeCell ref="A143:B143"/>
    <mergeCell ref="A142:B142"/>
    <mergeCell ref="A141:B141"/>
    <mergeCell ref="A140:B140"/>
    <mergeCell ref="A139:B139"/>
    <mergeCell ref="A138:B138"/>
    <mergeCell ref="A137:B137"/>
    <mergeCell ref="A136:B136"/>
    <mergeCell ref="A135:B135"/>
    <mergeCell ref="A152:B152"/>
    <mergeCell ref="A151:B151"/>
    <mergeCell ref="A150:B150"/>
    <mergeCell ref="A149:B149"/>
    <mergeCell ref="A148:B148"/>
    <mergeCell ref="A147:B147"/>
    <mergeCell ref="A146:B146"/>
    <mergeCell ref="A145:B145"/>
    <mergeCell ref="A144:B144"/>
    <mergeCell ref="A161:B161"/>
    <mergeCell ref="A160:B160"/>
    <mergeCell ref="A159:B159"/>
    <mergeCell ref="A158:B158"/>
    <mergeCell ref="A157:B157"/>
    <mergeCell ref="A156:B156"/>
    <mergeCell ref="A155:B155"/>
    <mergeCell ref="A154:B154"/>
    <mergeCell ref="A153:B153"/>
    <mergeCell ref="A170:B170"/>
    <mergeCell ref="A169:B169"/>
    <mergeCell ref="A168:B168"/>
    <mergeCell ref="A167:B167"/>
    <mergeCell ref="A166:B166"/>
    <mergeCell ref="A165:B165"/>
    <mergeCell ref="A164:B164"/>
    <mergeCell ref="A163:B163"/>
    <mergeCell ref="A162:B162"/>
    <mergeCell ref="A204:B204"/>
    <mergeCell ref="A205:B205"/>
    <mergeCell ref="A206:B206"/>
    <mergeCell ref="A176:B176"/>
    <mergeCell ref="A175:B175"/>
    <mergeCell ref="A174:B174"/>
    <mergeCell ref="A173:B173"/>
    <mergeCell ref="A172:B172"/>
    <mergeCell ref="A171:B171"/>
    <mergeCell ref="A200:B200"/>
    <mergeCell ref="A201:B201"/>
    <mergeCell ref="A202:B202"/>
    <mergeCell ref="A195:B195"/>
    <mergeCell ref="A196:B196"/>
    <mergeCell ref="A197:B197"/>
    <mergeCell ref="A198:B198"/>
    <mergeCell ref="A177:B177"/>
    <mergeCell ref="A203:B203"/>
    <mergeCell ref="A178:B178"/>
    <mergeCell ref="A191:B191"/>
    <mergeCell ref="A192:B192"/>
    <mergeCell ref="A193:B193"/>
    <mergeCell ref="A194:B194"/>
    <mergeCell ref="A187:B187"/>
    <mergeCell ref="A188:B188"/>
    <mergeCell ref="A189:B189"/>
    <mergeCell ref="A199:B199"/>
    <mergeCell ref="A256:B256"/>
    <mergeCell ref="A222:B222"/>
    <mergeCell ref="A221:B221"/>
    <mergeCell ref="A220:B220"/>
    <mergeCell ref="A219:B219"/>
    <mergeCell ref="A218:B218"/>
    <mergeCell ref="A217:B217"/>
    <mergeCell ref="A216:B216"/>
    <mergeCell ref="A215:B215"/>
    <mergeCell ref="A255:B255"/>
    <mergeCell ref="A254:B254"/>
    <mergeCell ref="A32:B32"/>
    <mergeCell ref="C26:C32"/>
    <mergeCell ref="A181:B181"/>
    <mergeCell ref="A253:B253"/>
    <mergeCell ref="A252:B252"/>
    <mergeCell ref="A251:B251"/>
    <mergeCell ref="A250:B250"/>
    <mergeCell ref="A249:B249"/>
    <mergeCell ref="A248:B248"/>
    <mergeCell ref="A247:B247"/>
    <mergeCell ref="A246:B246"/>
    <mergeCell ref="A190:B190"/>
    <mergeCell ref="A183:B183"/>
    <mergeCell ref="A184:B184"/>
    <mergeCell ref="A185:B185"/>
    <mergeCell ref="A186:B186"/>
    <mergeCell ref="A180:B180"/>
    <mergeCell ref="A179:B179"/>
    <mergeCell ref="A182:B182"/>
    <mergeCell ref="A245:B245"/>
    <mergeCell ref="A244:B244"/>
    <mergeCell ref="A243:B243"/>
    <mergeCell ref="A223:B223"/>
    <mergeCell ref="A211:B211"/>
    <mergeCell ref="A212:B212"/>
    <mergeCell ref="A242:B242"/>
    <mergeCell ref="A241:B241"/>
    <mergeCell ref="A240:B240"/>
    <mergeCell ref="A239:B239"/>
    <mergeCell ref="A238:B238"/>
    <mergeCell ref="A237:B237"/>
    <mergeCell ref="A236:B236"/>
    <mergeCell ref="A235:B235"/>
    <mergeCell ref="A234:B234"/>
    <mergeCell ref="B2:G2"/>
    <mergeCell ref="B4:F4"/>
    <mergeCell ref="B5:F5"/>
    <mergeCell ref="B6:F6"/>
    <mergeCell ref="B7:F7"/>
    <mergeCell ref="B8:F8"/>
    <mergeCell ref="B9:F9"/>
    <mergeCell ref="B10:F10"/>
    <mergeCell ref="A233:B233"/>
    <mergeCell ref="A232:B232"/>
    <mergeCell ref="A231:B231"/>
    <mergeCell ref="A213:B213"/>
    <mergeCell ref="A214:B214"/>
    <mergeCell ref="A207:B207"/>
    <mergeCell ref="A208:B208"/>
    <mergeCell ref="A209:B209"/>
    <mergeCell ref="A210:B210"/>
    <mergeCell ref="A230:B230"/>
    <mergeCell ref="A229:B229"/>
    <mergeCell ref="A228:B228"/>
    <mergeCell ref="A227:B227"/>
    <mergeCell ref="A226:B226"/>
    <mergeCell ref="A225:B225"/>
    <mergeCell ref="A224:B224"/>
    <mergeCell ref="B11:F11"/>
    <mergeCell ref="B12:F12"/>
    <mergeCell ref="B13:F13"/>
    <mergeCell ref="B14:F14"/>
    <mergeCell ref="B15:F15"/>
    <mergeCell ref="B16:F16"/>
    <mergeCell ref="B17:F17"/>
    <mergeCell ref="B18:F18"/>
    <mergeCell ref="B20:G20"/>
  </mergeCells>
  <pageMargins left="0.59055118110236227" right="0.51181102362204722" top="0.59055118110236227" bottom="0.51181102362204722" header="0.19685039370078741" footer="0.19685039370078741"/>
  <pageSetup paperSize="9" scale="61" fitToHeight="0" orientation="portrait" r:id="rId1"/>
  <headerFooter alignWithMargins="0"/>
  <rowBreaks count="3" manualBreakCount="3">
    <brk id="18" max="7" man="1"/>
    <brk id="80" max="7" man="1"/>
    <brk id="1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1</cp:lastModifiedBy>
  <cp:lastPrinted>2022-08-30T05:06:12Z</cp:lastPrinted>
  <dcterms:created xsi:type="dcterms:W3CDTF">2011-01-11T10:25:48Z</dcterms:created>
  <dcterms:modified xsi:type="dcterms:W3CDTF">2022-08-30T05:10:20Z</dcterms:modified>
</cp:coreProperties>
</file>